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240" yWindow="315" windowWidth="28515" windowHeight="12555" activeTab="1"/>
  </bookViews>
  <sheets>
    <sheet name="Титул" sheetId="2" r:id="rId1"/>
    <sheet name="Бланк-заказ" sheetId="3" r:id="rId2"/>
  </sheets>
  <definedNames>
    <definedName name="_xlnm.Print_Area" localSheetId="0">Титул!$B$1:$C$37</definedName>
  </definedNames>
  <calcPr calcId="145621"/>
</workbook>
</file>

<file path=xl/calcChain.xml><?xml version="1.0" encoding="utf-8"?>
<calcChain xmlns="http://schemas.openxmlformats.org/spreadsheetml/2006/main">
  <c r="W2128" i="3" l="1"/>
  <c r="V2128" i="3"/>
  <c r="P2128" i="3"/>
  <c r="O2128" i="3"/>
  <c r="N2128" i="3"/>
  <c r="U2124" i="3"/>
  <c r="T2124" i="3"/>
  <c r="P2124" i="3"/>
  <c r="O2124" i="3"/>
  <c r="N2124" i="3"/>
  <c r="U2123" i="3"/>
  <c r="T2123" i="3"/>
  <c r="P2123" i="3"/>
  <c r="O2123" i="3"/>
  <c r="N2123" i="3"/>
  <c r="U2122" i="3"/>
  <c r="T2122" i="3"/>
  <c r="P2122" i="3"/>
  <c r="O2122" i="3"/>
  <c r="N2122" i="3"/>
  <c r="U2121" i="3"/>
  <c r="T2121" i="3"/>
  <c r="P2121" i="3"/>
  <c r="O2121" i="3"/>
  <c r="N2121" i="3"/>
  <c r="U2119" i="3"/>
  <c r="T2119" i="3"/>
  <c r="P2119" i="3"/>
  <c r="O2119" i="3"/>
  <c r="N2119" i="3"/>
  <c r="U2118" i="3"/>
  <c r="T2118" i="3"/>
  <c r="P2118" i="3"/>
  <c r="O2118" i="3"/>
  <c r="N2118" i="3"/>
  <c r="U2117" i="3"/>
  <c r="T2117" i="3"/>
  <c r="P2117" i="3"/>
  <c r="O2117" i="3"/>
  <c r="N2117" i="3"/>
  <c r="U2116" i="3"/>
  <c r="T2116" i="3"/>
  <c r="P2116" i="3"/>
  <c r="O2116" i="3"/>
  <c r="N2116" i="3"/>
  <c r="U2115" i="3"/>
  <c r="T2115" i="3"/>
  <c r="P2115" i="3"/>
  <c r="O2115" i="3"/>
  <c r="N2115" i="3"/>
  <c r="U2114" i="3"/>
  <c r="T2114" i="3"/>
  <c r="T2081" i="3" s="1"/>
  <c r="L2084" i="3" s="1"/>
  <c r="P2114" i="3"/>
  <c r="O2114" i="3"/>
  <c r="N2114" i="3"/>
  <c r="S2109" i="3"/>
  <c r="R2109" i="3"/>
  <c r="Q2109" i="3"/>
  <c r="P2109" i="3"/>
  <c r="O2109" i="3"/>
  <c r="N2109" i="3"/>
  <c r="S2108" i="3"/>
  <c r="R2108" i="3"/>
  <c r="Q2108" i="3"/>
  <c r="P2108" i="3"/>
  <c r="O2108" i="3"/>
  <c r="N2108" i="3"/>
  <c r="S2107" i="3"/>
  <c r="R2107" i="3"/>
  <c r="Q2107" i="3"/>
  <c r="P2107" i="3"/>
  <c r="O2107" i="3"/>
  <c r="N2107" i="3"/>
  <c r="S2106" i="3"/>
  <c r="R2106" i="3"/>
  <c r="Q2106" i="3"/>
  <c r="P2106" i="3"/>
  <c r="O2106" i="3"/>
  <c r="N2106" i="3"/>
  <c r="S2104" i="3"/>
  <c r="R2104" i="3"/>
  <c r="Q2104" i="3"/>
  <c r="P2104" i="3"/>
  <c r="O2104" i="3"/>
  <c r="N2104" i="3"/>
  <c r="S2103" i="3"/>
  <c r="R2103" i="3"/>
  <c r="Q2103" i="3"/>
  <c r="P2103" i="3"/>
  <c r="O2103" i="3"/>
  <c r="N2103" i="3"/>
  <c r="S2102" i="3"/>
  <c r="R2102" i="3"/>
  <c r="Q2102" i="3"/>
  <c r="P2102" i="3"/>
  <c r="O2102" i="3"/>
  <c r="N2102" i="3"/>
  <c r="S2101" i="3"/>
  <c r="R2101" i="3"/>
  <c r="Q2101" i="3"/>
  <c r="P2101" i="3"/>
  <c r="O2101" i="3"/>
  <c r="N2101" i="3"/>
  <c r="S2100" i="3"/>
  <c r="R2100" i="3"/>
  <c r="Q2100" i="3"/>
  <c r="P2100" i="3"/>
  <c r="O2100" i="3"/>
  <c r="N2100" i="3"/>
  <c r="S2099" i="3"/>
  <c r="R2099" i="3"/>
  <c r="Q2099" i="3"/>
  <c r="P2099" i="3"/>
  <c r="O2099" i="3"/>
  <c r="N2099" i="3"/>
  <c r="S2098" i="3"/>
  <c r="S2081" i="3" s="1"/>
  <c r="L2083" i="3" s="1"/>
  <c r="R2098" i="3"/>
  <c r="Q2098" i="3"/>
  <c r="P2098" i="3"/>
  <c r="O2098" i="3"/>
  <c r="N2098" i="3"/>
  <c r="K2087" i="3"/>
  <c r="H2087" i="3"/>
  <c r="I2087" i="3" s="1"/>
  <c r="K2086" i="3"/>
  <c r="H2086" i="3"/>
  <c r="I2086" i="3" s="1"/>
  <c r="K2085" i="3"/>
  <c r="H2085" i="3"/>
  <c r="I2085" i="3" s="1"/>
  <c r="K2084" i="3"/>
  <c r="H2084" i="3"/>
  <c r="I2084" i="3" s="1"/>
  <c r="K2083" i="3"/>
  <c r="H2083" i="3"/>
  <c r="I2083" i="3" s="1"/>
  <c r="K2082" i="3"/>
  <c r="H2082" i="3"/>
  <c r="I2082" i="3" s="1"/>
  <c r="W2081" i="3"/>
  <c r="L2087" i="3" s="1"/>
  <c r="V2081" i="3"/>
  <c r="L2086" i="3" s="1"/>
  <c r="R2081" i="3"/>
  <c r="L2082" i="3" s="1"/>
  <c r="O2081" i="3"/>
  <c r="K2081" i="3"/>
  <c r="K2088" i="3" s="1"/>
  <c r="H2081" i="3"/>
  <c r="I2081" i="3" s="1"/>
  <c r="W2077" i="3"/>
  <c r="V2077" i="3"/>
  <c r="P2077" i="3"/>
  <c r="O2077" i="3"/>
  <c r="N2077" i="3"/>
  <c r="U2073" i="3"/>
  <c r="T2073" i="3"/>
  <c r="P2073" i="3"/>
  <c r="O2073" i="3"/>
  <c r="N2073" i="3"/>
  <c r="U2072" i="3"/>
  <c r="T2072" i="3"/>
  <c r="P2072" i="3"/>
  <c r="O2072" i="3"/>
  <c r="N2072" i="3"/>
  <c r="U2071" i="3"/>
  <c r="T2071" i="3"/>
  <c r="P2071" i="3"/>
  <c r="O2071" i="3"/>
  <c r="N2071" i="3"/>
  <c r="U2070" i="3"/>
  <c r="T2070" i="3"/>
  <c r="P2070" i="3"/>
  <c r="O2070" i="3"/>
  <c r="N2070" i="3"/>
  <c r="U2069" i="3"/>
  <c r="T2069" i="3"/>
  <c r="P2069" i="3"/>
  <c r="O2069" i="3"/>
  <c r="N2069" i="3"/>
  <c r="U2067" i="3"/>
  <c r="T2067" i="3"/>
  <c r="P2067" i="3"/>
  <c r="O2067" i="3"/>
  <c r="N2067" i="3"/>
  <c r="U2066" i="3"/>
  <c r="T2066" i="3"/>
  <c r="P2066" i="3"/>
  <c r="O2066" i="3"/>
  <c r="N2066" i="3"/>
  <c r="U2065" i="3"/>
  <c r="T2065" i="3"/>
  <c r="P2065" i="3"/>
  <c r="O2065" i="3"/>
  <c r="N2065" i="3"/>
  <c r="U2064" i="3"/>
  <c r="T2064" i="3"/>
  <c r="P2064" i="3"/>
  <c r="O2064" i="3"/>
  <c r="N2064" i="3"/>
  <c r="U2063" i="3"/>
  <c r="T2063" i="3"/>
  <c r="T2028" i="3" s="1"/>
  <c r="P2063" i="3"/>
  <c r="O2063" i="3"/>
  <c r="N2063" i="3"/>
  <c r="U2062" i="3"/>
  <c r="U2028" i="3" s="1"/>
  <c r="T2062" i="3"/>
  <c r="P2062" i="3"/>
  <c r="O2062" i="3"/>
  <c r="N2062" i="3"/>
  <c r="S2057" i="3"/>
  <c r="R2057" i="3"/>
  <c r="Q2057" i="3"/>
  <c r="P2057" i="3"/>
  <c r="O2057" i="3"/>
  <c r="N2057" i="3"/>
  <c r="S2056" i="3"/>
  <c r="R2056" i="3"/>
  <c r="Q2056" i="3"/>
  <c r="P2056" i="3"/>
  <c r="O2056" i="3"/>
  <c r="N2056" i="3"/>
  <c r="S2055" i="3"/>
  <c r="R2055" i="3"/>
  <c r="Q2055" i="3"/>
  <c r="P2055" i="3"/>
  <c r="O2055" i="3"/>
  <c r="N2055" i="3"/>
  <c r="S2054" i="3"/>
  <c r="R2054" i="3"/>
  <c r="Q2054" i="3"/>
  <c r="P2054" i="3"/>
  <c r="O2054" i="3"/>
  <c r="N2054" i="3"/>
  <c r="S2053" i="3"/>
  <c r="R2053" i="3"/>
  <c r="Q2053" i="3"/>
  <c r="P2053" i="3"/>
  <c r="O2053" i="3"/>
  <c r="N2053" i="3"/>
  <c r="S2051" i="3"/>
  <c r="R2051" i="3"/>
  <c r="Q2051" i="3"/>
  <c r="P2051" i="3"/>
  <c r="O2051" i="3"/>
  <c r="N2051" i="3"/>
  <c r="S2050" i="3"/>
  <c r="R2050" i="3"/>
  <c r="Q2050" i="3"/>
  <c r="P2050" i="3"/>
  <c r="O2050" i="3"/>
  <c r="N2050" i="3"/>
  <c r="S2049" i="3"/>
  <c r="R2049" i="3"/>
  <c r="Q2049" i="3"/>
  <c r="P2049" i="3"/>
  <c r="O2049" i="3"/>
  <c r="N2049" i="3"/>
  <c r="S2048" i="3"/>
  <c r="R2048" i="3"/>
  <c r="Q2048" i="3"/>
  <c r="P2048" i="3"/>
  <c r="O2048" i="3"/>
  <c r="N2048" i="3"/>
  <c r="S2047" i="3"/>
  <c r="R2047" i="3"/>
  <c r="Q2047" i="3"/>
  <c r="P2047" i="3"/>
  <c r="O2047" i="3"/>
  <c r="N2047" i="3"/>
  <c r="S2046" i="3"/>
  <c r="R2046" i="3"/>
  <c r="Q2046" i="3"/>
  <c r="P2046" i="3"/>
  <c r="O2046" i="3"/>
  <c r="N2046" i="3"/>
  <c r="S2045" i="3"/>
  <c r="R2045" i="3"/>
  <c r="Q2045" i="3"/>
  <c r="P2045" i="3"/>
  <c r="O2045" i="3"/>
  <c r="N2045" i="3"/>
  <c r="K2034" i="3"/>
  <c r="H2034" i="3"/>
  <c r="I2034" i="3" s="1"/>
  <c r="L2033" i="3"/>
  <c r="K2033" i="3"/>
  <c r="H2033" i="3"/>
  <c r="I2033" i="3" s="1"/>
  <c r="L2032" i="3"/>
  <c r="K2032" i="3"/>
  <c r="H2032" i="3"/>
  <c r="I2032" i="3" s="1"/>
  <c r="L2031" i="3"/>
  <c r="K2031" i="3"/>
  <c r="H2031" i="3"/>
  <c r="I2031" i="3" s="1"/>
  <c r="K2030" i="3"/>
  <c r="H2030" i="3"/>
  <c r="I2030" i="3" s="1"/>
  <c r="K2029" i="3"/>
  <c r="H2029" i="3"/>
  <c r="I2029" i="3" s="1"/>
  <c r="W2028" i="3"/>
  <c r="L2034" i="3" s="1"/>
  <c r="V2028" i="3"/>
  <c r="S2028" i="3"/>
  <c r="L2030" i="3" s="1"/>
  <c r="R2028" i="3"/>
  <c r="L2029" i="3" s="1"/>
  <c r="O2028" i="3"/>
  <c r="K2028" i="3"/>
  <c r="I2028" i="3"/>
  <c r="H2028" i="3"/>
  <c r="W2024" i="3"/>
  <c r="V2024" i="3"/>
  <c r="P2024" i="3"/>
  <c r="O2024" i="3"/>
  <c r="N2024" i="3"/>
  <c r="U2020" i="3"/>
  <c r="T2020" i="3"/>
  <c r="P2020" i="3"/>
  <c r="O2020" i="3"/>
  <c r="N2020" i="3"/>
  <c r="U2019" i="3"/>
  <c r="T2019" i="3"/>
  <c r="P2019" i="3"/>
  <c r="O2019" i="3"/>
  <c r="N2019" i="3"/>
  <c r="U2018" i="3"/>
  <c r="T2018" i="3"/>
  <c r="P2018" i="3"/>
  <c r="O2018" i="3"/>
  <c r="N2018" i="3"/>
  <c r="U2017" i="3"/>
  <c r="T2017" i="3"/>
  <c r="P2017" i="3"/>
  <c r="O2017" i="3"/>
  <c r="N2017" i="3"/>
  <c r="U2015" i="3"/>
  <c r="T2015" i="3"/>
  <c r="P2015" i="3"/>
  <c r="O2015" i="3"/>
  <c r="N2015" i="3"/>
  <c r="U2014" i="3"/>
  <c r="T2014" i="3"/>
  <c r="P2014" i="3"/>
  <c r="O2014" i="3"/>
  <c r="N2014" i="3"/>
  <c r="U2013" i="3"/>
  <c r="T2013" i="3"/>
  <c r="P2013" i="3"/>
  <c r="O2013" i="3"/>
  <c r="N2013" i="3"/>
  <c r="U2012" i="3"/>
  <c r="T2012" i="3"/>
  <c r="P2012" i="3"/>
  <c r="O2012" i="3"/>
  <c r="N2012" i="3"/>
  <c r="U2011" i="3"/>
  <c r="T2011" i="3"/>
  <c r="P2011" i="3"/>
  <c r="O2011" i="3"/>
  <c r="N2011" i="3"/>
  <c r="U2010" i="3"/>
  <c r="T2010" i="3"/>
  <c r="P2010" i="3"/>
  <c r="O2010" i="3"/>
  <c r="N2010" i="3"/>
  <c r="U2009" i="3"/>
  <c r="T2009" i="3"/>
  <c r="P2009" i="3"/>
  <c r="O2009" i="3"/>
  <c r="N2009" i="3"/>
  <c r="U2008" i="3"/>
  <c r="T2008" i="3"/>
  <c r="P2008" i="3"/>
  <c r="O2008" i="3"/>
  <c r="N2008" i="3"/>
  <c r="U2007" i="3"/>
  <c r="T2007" i="3"/>
  <c r="P2007" i="3"/>
  <c r="O2007" i="3"/>
  <c r="N2007" i="3"/>
  <c r="U2006" i="3"/>
  <c r="T2006" i="3"/>
  <c r="P2006" i="3"/>
  <c r="O2006" i="3"/>
  <c r="N2006" i="3"/>
  <c r="U2005" i="3"/>
  <c r="T2005" i="3"/>
  <c r="P2005" i="3"/>
  <c r="O2005" i="3"/>
  <c r="N2005" i="3"/>
  <c r="U2004" i="3"/>
  <c r="T2004" i="3"/>
  <c r="P2004" i="3"/>
  <c r="O2004" i="3"/>
  <c r="N2004" i="3"/>
  <c r="U2003" i="3"/>
  <c r="T2003" i="3"/>
  <c r="P2003" i="3"/>
  <c r="O2003" i="3"/>
  <c r="N2003" i="3"/>
  <c r="U2001" i="3"/>
  <c r="T2001" i="3"/>
  <c r="P2001" i="3"/>
  <c r="O2001" i="3"/>
  <c r="N2001" i="3"/>
  <c r="U2000" i="3"/>
  <c r="T2000" i="3"/>
  <c r="P2000" i="3"/>
  <c r="O2000" i="3"/>
  <c r="N2000" i="3"/>
  <c r="S1995" i="3"/>
  <c r="R1995" i="3"/>
  <c r="Q1995" i="3"/>
  <c r="P1995" i="3"/>
  <c r="O1995" i="3"/>
  <c r="N1995" i="3"/>
  <c r="S1994" i="3"/>
  <c r="R1994" i="3"/>
  <c r="Q1994" i="3"/>
  <c r="P1994" i="3"/>
  <c r="O1994" i="3"/>
  <c r="N1994" i="3"/>
  <c r="S1993" i="3"/>
  <c r="R1993" i="3"/>
  <c r="Q1993" i="3"/>
  <c r="P1993" i="3"/>
  <c r="O1993" i="3"/>
  <c r="N1993" i="3"/>
  <c r="S1992" i="3"/>
  <c r="R1992" i="3"/>
  <c r="Q1992" i="3"/>
  <c r="P1992" i="3"/>
  <c r="O1992" i="3"/>
  <c r="N1992" i="3"/>
  <c r="S1991" i="3"/>
  <c r="R1991" i="3"/>
  <c r="Q1991" i="3"/>
  <c r="P1991" i="3"/>
  <c r="O1991" i="3"/>
  <c r="N1991" i="3"/>
  <c r="S1990" i="3"/>
  <c r="R1990" i="3"/>
  <c r="Q1990" i="3"/>
  <c r="P1990" i="3"/>
  <c r="O1990" i="3"/>
  <c r="N1990" i="3"/>
  <c r="S1989" i="3"/>
  <c r="R1989" i="3"/>
  <c r="Q1989" i="3"/>
  <c r="P1989" i="3"/>
  <c r="O1989" i="3"/>
  <c r="N1989" i="3"/>
  <c r="S1988" i="3"/>
  <c r="R1988" i="3"/>
  <c r="Q1988" i="3"/>
  <c r="P1988" i="3"/>
  <c r="O1988" i="3"/>
  <c r="N1988" i="3"/>
  <c r="S1986" i="3"/>
  <c r="R1986" i="3"/>
  <c r="Q1986" i="3"/>
  <c r="P1986" i="3"/>
  <c r="O1986" i="3"/>
  <c r="N1986" i="3"/>
  <c r="S1985" i="3"/>
  <c r="R1985" i="3"/>
  <c r="Q1985" i="3"/>
  <c r="P1985" i="3"/>
  <c r="O1985" i="3"/>
  <c r="N1985" i="3"/>
  <c r="S1984" i="3"/>
  <c r="R1984" i="3"/>
  <c r="Q1984" i="3"/>
  <c r="P1984" i="3"/>
  <c r="O1984" i="3"/>
  <c r="N1984" i="3"/>
  <c r="S1983" i="3"/>
  <c r="R1983" i="3"/>
  <c r="Q1983" i="3"/>
  <c r="P1983" i="3"/>
  <c r="O1983" i="3"/>
  <c r="N1983" i="3"/>
  <c r="S1982" i="3"/>
  <c r="R1982" i="3"/>
  <c r="Q1982" i="3"/>
  <c r="P1982" i="3"/>
  <c r="O1982" i="3"/>
  <c r="N1982" i="3"/>
  <c r="S1981" i="3"/>
  <c r="R1981" i="3"/>
  <c r="Q1981" i="3"/>
  <c r="P1981" i="3"/>
  <c r="O1981" i="3"/>
  <c r="N1981" i="3"/>
  <c r="S1980" i="3"/>
  <c r="R1980" i="3"/>
  <c r="Q1980" i="3"/>
  <c r="P1980" i="3"/>
  <c r="O1980" i="3"/>
  <c r="N1980" i="3"/>
  <c r="S1979" i="3"/>
  <c r="R1979" i="3"/>
  <c r="Q1979" i="3"/>
  <c r="P1979" i="3"/>
  <c r="O1979" i="3"/>
  <c r="N1979" i="3"/>
  <c r="S1978" i="3"/>
  <c r="R1978" i="3"/>
  <c r="Q1978" i="3"/>
  <c r="P1978" i="3"/>
  <c r="O1978" i="3"/>
  <c r="N1978" i="3"/>
  <c r="S1977" i="3"/>
  <c r="R1977" i="3"/>
  <c r="Q1977" i="3"/>
  <c r="P1977" i="3"/>
  <c r="O1977" i="3"/>
  <c r="N1977" i="3"/>
  <c r="S1976" i="3"/>
  <c r="R1976" i="3"/>
  <c r="Q1976" i="3"/>
  <c r="P1976" i="3"/>
  <c r="O1976" i="3"/>
  <c r="N1976" i="3"/>
  <c r="S1975" i="3"/>
  <c r="R1975" i="3"/>
  <c r="Q1975" i="3"/>
  <c r="P1975" i="3"/>
  <c r="O1975" i="3"/>
  <c r="N1975" i="3"/>
  <c r="S1974" i="3"/>
  <c r="R1974" i="3"/>
  <c r="Q1974" i="3"/>
  <c r="P1974" i="3"/>
  <c r="O1974" i="3"/>
  <c r="N1974" i="3"/>
  <c r="S1973" i="3"/>
  <c r="R1973" i="3"/>
  <c r="Q1973" i="3"/>
  <c r="P1973" i="3"/>
  <c r="O1973" i="3"/>
  <c r="N1973" i="3"/>
  <c r="S1971" i="3"/>
  <c r="R1971" i="3"/>
  <c r="Q1971" i="3"/>
  <c r="P1971" i="3"/>
  <c r="O1971" i="3"/>
  <c r="N1971" i="3"/>
  <c r="S1970" i="3"/>
  <c r="S1953" i="3" s="1"/>
  <c r="L1955" i="3" s="1"/>
  <c r="R1970" i="3"/>
  <c r="Q1970" i="3"/>
  <c r="P1970" i="3"/>
  <c r="O1970" i="3"/>
  <c r="O1953" i="3" s="1"/>
  <c r="N1970" i="3"/>
  <c r="K1959" i="3"/>
  <c r="H1959" i="3"/>
  <c r="I1959" i="3" s="1"/>
  <c r="L1958" i="3"/>
  <c r="K1958" i="3"/>
  <c r="H1958" i="3"/>
  <c r="I1958" i="3" s="1"/>
  <c r="K1957" i="3"/>
  <c r="H1957" i="3"/>
  <c r="I1957" i="3" s="1"/>
  <c r="K1956" i="3"/>
  <c r="H1956" i="3"/>
  <c r="I1956" i="3" s="1"/>
  <c r="K1955" i="3"/>
  <c r="H1955" i="3"/>
  <c r="I1955" i="3" s="1"/>
  <c r="K1954" i="3"/>
  <c r="H1954" i="3"/>
  <c r="I1954" i="3" s="1"/>
  <c r="W1953" i="3"/>
  <c r="L1959" i="3" s="1"/>
  <c r="V1953" i="3"/>
  <c r="R1953" i="3"/>
  <c r="L1954" i="3" s="1"/>
  <c r="K1953" i="3"/>
  <c r="K1960" i="3" s="1"/>
  <c r="H1953" i="3"/>
  <c r="I1953" i="3" s="1"/>
  <c r="W1949" i="3"/>
  <c r="V1949" i="3"/>
  <c r="P1949" i="3"/>
  <c r="O1949" i="3"/>
  <c r="N1949" i="3"/>
  <c r="U1945" i="3"/>
  <c r="T1945" i="3"/>
  <c r="P1945" i="3"/>
  <c r="O1945" i="3"/>
  <c r="N1945" i="3"/>
  <c r="U1944" i="3"/>
  <c r="T1944" i="3"/>
  <c r="P1944" i="3"/>
  <c r="O1944" i="3"/>
  <c r="N1944" i="3"/>
  <c r="U1943" i="3"/>
  <c r="T1943" i="3"/>
  <c r="P1943" i="3"/>
  <c r="O1943" i="3"/>
  <c r="N1943" i="3"/>
  <c r="U1941" i="3"/>
  <c r="T1941" i="3"/>
  <c r="P1941" i="3"/>
  <c r="O1941" i="3"/>
  <c r="N1941" i="3"/>
  <c r="U1940" i="3"/>
  <c r="T1940" i="3"/>
  <c r="P1940" i="3"/>
  <c r="O1940" i="3"/>
  <c r="N1940" i="3"/>
  <c r="U1939" i="3"/>
  <c r="T1939" i="3"/>
  <c r="P1939" i="3"/>
  <c r="O1939" i="3"/>
  <c r="N1939" i="3"/>
  <c r="U1938" i="3"/>
  <c r="T1938" i="3"/>
  <c r="P1938" i="3"/>
  <c r="O1938" i="3"/>
  <c r="N1938" i="3"/>
  <c r="U1937" i="3"/>
  <c r="T1937" i="3"/>
  <c r="P1937" i="3"/>
  <c r="O1937" i="3"/>
  <c r="N1937" i="3"/>
  <c r="U1936" i="3"/>
  <c r="T1936" i="3"/>
  <c r="P1936" i="3"/>
  <c r="O1936" i="3"/>
  <c r="N1936" i="3"/>
  <c r="U1935" i="3"/>
  <c r="T1935" i="3"/>
  <c r="P1935" i="3"/>
  <c r="O1935" i="3"/>
  <c r="N1935" i="3"/>
  <c r="U1934" i="3"/>
  <c r="T1934" i="3"/>
  <c r="P1934" i="3"/>
  <c r="O1934" i="3"/>
  <c r="N1934" i="3"/>
  <c r="U1933" i="3"/>
  <c r="T1933" i="3"/>
  <c r="P1933" i="3"/>
  <c r="O1933" i="3"/>
  <c r="N1933" i="3"/>
  <c r="U1932" i="3"/>
  <c r="U1895" i="3" s="1"/>
  <c r="L1899" i="3" s="1"/>
  <c r="T1932" i="3"/>
  <c r="P1932" i="3"/>
  <c r="O1932" i="3"/>
  <c r="N1932" i="3"/>
  <c r="S1927" i="3"/>
  <c r="R1927" i="3"/>
  <c r="Q1927" i="3"/>
  <c r="P1927" i="3"/>
  <c r="O1927" i="3"/>
  <c r="N1927" i="3"/>
  <c r="S1926" i="3"/>
  <c r="R1926" i="3"/>
  <c r="Q1926" i="3"/>
  <c r="P1926" i="3"/>
  <c r="O1926" i="3"/>
  <c r="N1926" i="3"/>
  <c r="S1925" i="3"/>
  <c r="R1925" i="3"/>
  <c r="Q1925" i="3"/>
  <c r="P1925" i="3"/>
  <c r="O1925" i="3"/>
  <c r="N1925" i="3"/>
  <c r="S1923" i="3"/>
  <c r="R1923" i="3"/>
  <c r="Q1923" i="3"/>
  <c r="P1923" i="3"/>
  <c r="O1923" i="3"/>
  <c r="N1923" i="3"/>
  <c r="S1922" i="3"/>
  <c r="R1922" i="3"/>
  <c r="Q1922" i="3"/>
  <c r="P1922" i="3"/>
  <c r="O1922" i="3"/>
  <c r="N1922" i="3"/>
  <c r="S1921" i="3"/>
  <c r="R1921" i="3"/>
  <c r="Q1921" i="3"/>
  <c r="P1921" i="3"/>
  <c r="O1921" i="3"/>
  <c r="N1921" i="3"/>
  <c r="S1920" i="3"/>
  <c r="R1920" i="3"/>
  <c r="Q1920" i="3"/>
  <c r="P1920" i="3"/>
  <c r="O1920" i="3"/>
  <c r="N1920" i="3"/>
  <c r="S1919" i="3"/>
  <c r="R1919" i="3"/>
  <c r="Q1919" i="3"/>
  <c r="P1919" i="3"/>
  <c r="O1919" i="3"/>
  <c r="N1919" i="3"/>
  <c r="S1918" i="3"/>
  <c r="R1918" i="3"/>
  <c r="Q1918" i="3"/>
  <c r="P1918" i="3"/>
  <c r="O1918" i="3"/>
  <c r="N1918" i="3"/>
  <c r="S1917" i="3"/>
  <c r="R1917" i="3"/>
  <c r="Q1917" i="3"/>
  <c r="P1917" i="3"/>
  <c r="O1917" i="3"/>
  <c r="N1917" i="3"/>
  <c r="S1916" i="3"/>
  <c r="R1916" i="3"/>
  <c r="Q1916" i="3"/>
  <c r="P1916" i="3"/>
  <c r="O1916" i="3"/>
  <c r="N1916" i="3"/>
  <c r="S1915" i="3"/>
  <c r="R1915" i="3"/>
  <c r="Q1915" i="3"/>
  <c r="P1915" i="3"/>
  <c r="O1915" i="3"/>
  <c r="N1915" i="3"/>
  <c r="S1914" i="3"/>
  <c r="R1914" i="3"/>
  <c r="Q1914" i="3"/>
  <c r="P1914" i="3"/>
  <c r="O1914" i="3"/>
  <c r="N1914" i="3"/>
  <c r="S1913" i="3"/>
  <c r="R1913" i="3"/>
  <c r="Q1913" i="3"/>
  <c r="P1913" i="3"/>
  <c r="O1913" i="3"/>
  <c r="N1913" i="3"/>
  <c r="S1912" i="3"/>
  <c r="R1912" i="3"/>
  <c r="Q1912" i="3"/>
  <c r="P1912" i="3"/>
  <c r="O1912" i="3"/>
  <c r="N1912" i="3"/>
  <c r="K1901" i="3"/>
  <c r="H1901" i="3"/>
  <c r="I1901" i="3" s="1"/>
  <c r="K1900" i="3"/>
  <c r="H1900" i="3"/>
  <c r="I1900" i="3" s="1"/>
  <c r="K1899" i="3"/>
  <c r="H1899" i="3"/>
  <c r="I1899" i="3" s="1"/>
  <c r="K1898" i="3"/>
  <c r="H1898" i="3"/>
  <c r="I1898" i="3" s="1"/>
  <c r="K1897" i="3"/>
  <c r="H1897" i="3"/>
  <c r="I1897" i="3" s="1"/>
  <c r="K1896" i="3"/>
  <c r="H1896" i="3"/>
  <c r="I1896" i="3" s="1"/>
  <c r="W1895" i="3"/>
  <c r="L1901" i="3" s="1"/>
  <c r="V1895" i="3"/>
  <c r="L1900" i="3" s="1"/>
  <c r="S1895" i="3"/>
  <c r="L1897" i="3" s="1"/>
  <c r="R1895" i="3"/>
  <c r="L1896" i="3" s="1"/>
  <c r="O1895" i="3"/>
  <c r="K1895" i="3"/>
  <c r="K1902" i="3" s="1"/>
  <c r="H1895" i="3"/>
  <c r="I1895" i="3" s="1"/>
  <c r="W1891" i="3"/>
  <c r="V1891" i="3"/>
  <c r="V1834" i="3" s="1"/>
  <c r="L1839" i="3" s="1"/>
  <c r="P1891" i="3"/>
  <c r="O1891" i="3"/>
  <c r="N1891" i="3"/>
  <c r="U1887" i="3"/>
  <c r="T1887" i="3"/>
  <c r="P1887" i="3"/>
  <c r="O1887" i="3"/>
  <c r="N1887" i="3"/>
  <c r="U1886" i="3"/>
  <c r="T1886" i="3"/>
  <c r="P1886" i="3"/>
  <c r="O1886" i="3"/>
  <c r="N1886" i="3"/>
  <c r="U1885" i="3"/>
  <c r="T1885" i="3"/>
  <c r="P1885" i="3"/>
  <c r="O1885" i="3"/>
  <c r="N1885" i="3"/>
  <c r="U1883" i="3"/>
  <c r="T1883" i="3"/>
  <c r="P1883" i="3"/>
  <c r="O1883" i="3"/>
  <c r="N1883" i="3"/>
  <c r="U1882" i="3"/>
  <c r="T1882" i="3"/>
  <c r="P1882" i="3"/>
  <c r="O1882" i="3"/>
  <c r="N1882" i="3"/>
  <c r="U1881" i="3"/>
  <c r="T1881" i="3"/>
  <c r="P1881" i="3"/>
  <c r="O1881" i="3"/>
  <c r="N1881" i="3"/>
  <c r="U1880" i="3"/>
  <c r="T1880" i="3"/>
  <c r="P1880" i="3"/>
  <c r="O1880" i="3"/>
  <c r="N1880" i="3"/>
  <c r="U1879" i="3"/>
  <c r="T1879" i="3"/>
  <c r="P1879" i="3"/>
  <c r="O1879" i="3"/>
  <c r="N1879" i="3"/>
  <c r="U1878" i="3"/>
  <c r="T1878" i="3"/>
  <c r="P1878" i="3"/>
  <c r="O1878" i="3"/>
  <c r="N1878" i="3"/>
  <c r="U1877" i="3"/>
  <c r="T1877" i="3"/>
  <c r="P1877" i="3"/>
  <c r="O1877" i="3"/>
  <c r="N1877" i="3"/>
  <c r="U1876" i="3"/>
  <c r="T1876" i="3"/>
  <c r="P1876" i="3"/>
  <c r="O1876" i="3"/>
  <c r="N1876" i="3"/>
  <c r="U1875" i="3"/>
  <c r="T1875" i="3"/>
  <c r="P1875" i="3"/>
  <c r="O1875" i="3"/>
  <c r="N1875" i="3"/>
  <c r="U1874" i="3"/>
  <c r="T1874" i="3"/>
  <c r="P1874" i="3"/>
  <c r="O1874" i="3"/>
  <c r="N1874" i="3"/>
  <c r="U1873" i="3"/>
  <c r="T1873" i="3"/>
  <c r="P1873" i="3"/>
  <c r="O1873" i="3"/>
  <c r="N1873" i="3"/>
  <c r="S1868" i="3"/>
  <c r="R1868" i="3"/>
  <c r="Q1868" i="3"/>
  <c r="P1868" i="3"/>
  <c r="O1868" i="3"/>
  <c r="N1868" i="3"/>
  <c r="S1867" i="3"/>
  <c r="R1867" i="3"/>
  <c r="Q1867" i="3"/>
  <c r="P1867" i="3"/>
  <c r="O1867" i="3"/>
  <c r="N1867" i="3"/>
  <c r="S1866" i="3"/>
  <c r="R1866" i="3"/>
  <c r="Q1866" i="3"/>
  <c r="P1866" i="3"/>
  <c r="O1866" i="3"/>
  <c r="N1866" i="3"/>
  <c r="S1864" i="3"/>
  <c r="R1864" i="3"/>
  <c r="Q1864" i="3"/>
  <c r="P1864" i="3"/>
  <c r="O1864" i="3"/>
  <c r="N1864" i="3"/>
  <c r="S1863" i="3"/>
  <c r="R1863" i="3"/>
  <c r="Q1863" i="3"/>
  <c r="P1863" i="3"/>
  <c r="O1863" i="3"/>
  <c r="N1863" i="3"/>
  <c r="S1862" i="3"/>
  <c r="R1862" i="3"/>
  <c r="Q1862" i="3"/>
  <c r="P1862" i="3"/>
  <c r="O1862" i="3"/>
  <c r="N1862" i="3"/>
  <c r="S1861" i="3"/>
  <c r="R1861" i="3"/>
  <c r="Q1861" i="3"/>
  <c r="P1861" i="3"/>
  <c r="O1861" i="3"/>
  <c r="N1861" i="3"/>
  <c r="S1860" i="3"/>
  <c r="R1860" i="3"/>
  <c r="Q1860" i="3"/>
  <c r="P1860" i="3"/>
  <c r="O1860" i="3"/>
  <c r="N1860" i="3"/>
  <c r="S1859" i="3"/>
  <c r="R1859" i="3"/>
  <c r="Q1859" i="3"/>
  <c r="P1859" i="3"/>
  <c r="O1859" i="3"/>
  <c r="N1859" i="3"/>
  <c r="S1858" i="3"/>
  <c r="R1858" i="3"/>
  <c r="Q1858" i="3"/>
  <c r="P1858" i="3"/>
  <c r="O1858" i="3"/>
  <c r="N1858" i="3"/>
  <c r="S1857" i="3"/>
  <c r="R1857" i="3"/>
  <c r="Q1857" i="3"/>
  <c r="P1857" i="3"/>
  <c r="O1857" i="3"/>
  <c r="N1857" i="3"/>
  <c r="S1856" i="3"/>
  <c r="R1856" i="3"/>
  <c r="Q1856" i="3"/>
  <c r="P1856" i="3"/>
  <c r="O1856" i="3"/>
  <c r="N1856" i="3"/>
  <c r="S1855" i="3"/>
  <c r="R1855" i="3"/>
  <c r="Q1855" i="3"/>
  <c r="P1855" i="3"/>
  <c r="O1855" i="3"/>
  <c r="N1855" i="3"/>
  <c r="S1854" i="3"/>
  <c r="R1854" i="3"/>
  <c r="Q1854" i="3"/>
  <c r="P1854" i="3"/>
  <c r="O1854" i="3"/>
  <c r="N1854" i="3"/>
  <c r="S1853" i="3"/>
  <c r="R1853" i="3"/>
  <c r="Q1853" i="3"/>
  <c r="P1853" i="3"/>
  <c r="O1853" i="3"/>
  <c r="N1853" i="3"/>
  <c r="S1852" i="3"/>
  <c r="R1852" i="3"/>
  <c r="Q1852" i="3"/>
  <c r="P1852" i="3"/>
  <c r="O1852" i="3"/>
  <c r="N1852" i="3"/>
  <c r="S1851" i="3"/>
  <c r="R1851" i="3"/>
  <c r="Q1851" i="3"/>
  <c r="P1851" i="3"/>
  <c r="P1834" i="3" s="1"/>
  <c r="O1851" i="3"/>
  <c r="O1834" i="3" s="1"/>
  <c r="N1851" i="3"/>
  <c r="K1840" i="3"/>
  <c r="H1840" i="3"/>
  <c r="I1840" i="3" s="1"/>
  <c r="K1839" i="3"/>
  <c r="H1839" i="3"/>
  <c r="I1839" i="3" s="1"/>
  <c r="K1838" i="3"/>
  <c r="H1838" i="3"/>
  <c r="I1838" i="3" s="1"/>
  <c r="K1837" i="3"/>
  <c r="H1837" i="3"/>
  <c r="I1837" i="3" s="1"/>
  <c r="K1836" i="3"/>
  <c r="H1836" i="3"/>
  <c r="I1836" i="3" s="1"/>
  <c r="K1835" i="3"/>
  <c r="H1835" i="3"/>
  <c r="I1835" i="3" s="1"/>
  <c r="W1834" i="3"/>
  <c r="L1840" i="3" s="1"/>
  <c r="T1834" i="3"/>
  <c r="L1837" i="3" s="1"/>
  <c r="S1834" i="3"/>
  <c r="L1836" i="3" s="1"/>
  <c r="K1834" i="3"/>
  <c r="K1841" i="3" s="1"/>
  <c r="H1834" i="3"/>
  <c r="I1834" i="3" s="1"/>
  <c r="W1830" i="3"/>
  <c r="V1830" i="3"/>
  <c r="V1764" i="3" s="1"/>
  <c r="L1769" i="3" s="1"/>
  <c r="P1830" i="3"/>
  <c r="O1830" i="3"/>
  <c r="N1830" i="3"/>
  <c r="U1826" i="3"/>
  <c r="T1826" i="3"/>
  <c r="P1826" i="3"/>
  <c r="O1826" i="3"/>
  <c r="N1826" i="3"/>
  <c r="U1825" i="3"/>
  <c r="T1825" i="3"/>
  <c r="P1825" i="3"/>
  <c r="O1825" i="3"/>
  <c r="N1825" i="3"/>
  <c r="U1824" i="3"/>
  <c r="T1824" i="3"/>
  <c r="P1824" i="3"/>
  <c r="O1824" i="3"/>
  <c r="N1824" i="3"/>
  <c r="U1823" i="3"/>
  <c r="T1823" i="3"/>
  <c r="P1823" i="3"/>
  <c r="O1823" i="3"/>
  <c r="N1823" i="3"/>
  <c r="U1821" i="3"/>
  <c r="T1821" i="3"/>
  <c r="P1821" i="3"/>
  <c r="O1821" i="3"/>
  <c r="N1821" i="3"/>
  <c r="U1820" i="3"/>
  <c r="T1820" i="3"/>
  <c r="P1820" i="3"/>
  <c r="O1820" i="3"/>
  <c r="N1820" i="3"/>
  <c r="U1819" i="3"/>
  <c r="T1819" i="3"/>
  <c r="P1819" i="3"/>
  <c r="O1819" i="3"/>
  <c r="N1819" i="3"/>
  <c r="U1818" i="3"/>
  <c r="T1818" i="3"/>
  <c r="P1818" i="3"/>
  <c r="O1818" i="3"/>
  <c r="N1818" i="3"/>
  <c r="U1817" i="3"/>
  <c r="T1817" i="3"/>
  <c r="P1817" i="3"/>
  <c r="O1817" i="3"/>
  <c r="N1817" i="3"/>
  <c r="U1816" i="3"/>
  <c r="T1816" i="3"/>
  <c r="P1816" i="3"/>
  <c r="O1816" i="3"/>
  <c r="N1816" i="3"/>
  <c r="U1815" i="3"/>
  <c r="T1815" i="3"/>
  <c r="P1815" i="3"/>
  <c r="O1815" i="3"/>
  <c r="N1815" i="3"/>
  <c r="U1814" i="3"/>
  <c r="T1814" i="3"/>
  <c r="P1814" i="3"/>
  <c r="O1814" i="3"/>
  <c r="N1814" i="3"/>
  <c r="U1813" i="3"/>
  <c r="T1813" i="3"/>
  <c r="P1813" i="3"/>
  <c r="O1813" i="3"/>
  <c r="N1813" i="3"/>
  <c r="U1812" i="3"/>
  <c r="T1812" i="3"/>
  <c r="P1812" i="3"/>
  <c r="O1812" i="3"/>
  <c r="N1812" i="3"/>
  <c r="U1811" i="3"/>
  <c r="T1811" i="3"/>
  <c r="P1811" i="3"/>
  <c r="O1811" i="3"/>
  <c r="N1811" i="3"/>
  <c r="U1809" i="3"/>
  <c r="T1809" i="3"/>
  <c r="P1809" i="3"/>
  <c r="O1809" i="3"/>
  <c r="N1809" i="3"/>
  <c r="U1808" i="3"/>
  <c r="T1808" i="3"/>
  <c r="P1808" i="3"/>
  <c r="O1808" i="3"/>
  <c r="N1808" i="3"/>
  <c r="U1807" i="3"/>
  <c r="T1807" i="3"/>
  <c r="P1807" i="3"/>
  <c r="O1807" i="3"/>
  <c r="N1807" i="3"/>
  <c r="S1802" i="3"/>
  <c r="R1802" i="3"/>
  <c r="Q1802" i="3"/>
  <c r="P1802" i="3"/>
  <c r="O1802" i="3"/>
  <c r="N1802" i="3"/>
  <c r="S1801" i="3"/>
  <c r="R1801" i="3"/>
  <c r="Q1801" i="3"/>
  <c r="P1801" i="3"/>
  <c r="O1801" i="3"/>
  <c r="N1801" i="3"/>
  <c r="S1800" i="3"/>
  <c r="R1800" i="3"/>
  <c r="Q1800" i="3"/>
  <c r="P1800" i="3"/>
  <c r="O1800" i="3"/>
  <c r="N1800" i="3"/>
  <c r="S1799" i="3"/>
  <c r="R1799" i="3"/>
  <c r="Q1799" i="3"/>
  <c r="P1799" i="3"/>
  <c r="O1799" i="3"/>
  <c r="N1799" i="3"/>
  <c r="S1797" i="3"/>
  <c r="R1797" i="3"/>
  <c r="Q1797" i="3"/>
  <c r="P1797" i="3"/>
  <c r="O1797" i="3"/>
  <c r="N1797" i="3"/>
  <c r="S1796" i="3"/>
  <c r="R1796" i="3"/>
  <c r="Q1796" i="3"/>
  <c r="P1796" i="3"/>
  <c r="O1796" i="3"/>
  <c r="N1796" i="3"/>
  <c r="S1795" i="3"/>
  <c r="R1795" i="3"/>
  <c r="Q1795" i="3"/>
  <c r="P1795" i="3"/>
  <c r="O1795" i="3"/>
  <c r="N1795" i="3"/>
  <c r="S1794" i="3"/>
  <c r="R1794" i="3"/>
  <c r="Q1794" i="3"/>
  <c r="P1794" i="3"/>
  <c r="O1794" i="3"/>
  <c r="N1794" i="3"/>
  <c r="S1793" i="3"/>
  <c r="R1793" i="3"/>
  <c r="Q1793" i="3"/>
  <c r="P1793" i="3"/>
  <c r="O1793" i="3"/>
  <c r="N1793" i="3"/>
  <c r="S1792" i="3"/>
  <c r="R1792" i="3"/>
  <c r="Q1792" i="3"/>
  <c r="P1792" i="3"/>
  <c r="O1792" i="3"/>
  <c r="N1792" i="3"/>
  <c r="S1791" i="3"/>
  <c r="R1791" i="3"/>
  <c r="Q1791" i="3"/>
  <c r="P1791" i="3"/>
  <c r="O1791" i="3"/>
  <c r="N1791" i="3"/>
  <c r="S1790" i="3"/>
  <c r="R1790" i="3"/>
  <c r="Q1790" i="3"/>
  <c r="P1790" i="3"/>
  <c r="O1790" i="3"/>
  <c r="N1790" i="3"/>
  <c r="S1789" i="3"/>
  <c r="R1789" i="3"/>
  <c r="Q1789" i="3"/>
  <c r="P1789" i="3"/>
  <c r="O1789" i="3"/>
  <c r="N1789" i="3"/>
  <c r="S1788" i="3"/>
  <c r="R1788" i="3"/>
  <c r="Q1788" i="3"/>
  <c r="P1788" i="3"/>
  <c r="O1788" i="3"/>
  <c r="N1788" i="3"/>
  <c r="S1787" i="3"/>
  <c r="R1787" i="3"/>
  <c r="Q1787" i="3"/>
  <c r="P1787" i="3"/>
  <c r="O1787" i="3"/>
  <c r="N1787" i="3"/>
  <c r="S1786" i="3"/>
  <c r="R1786" i="3"/>
  <c r="Q1786" i="3"/>
  <c r="P1786" i="3"/>
  <c r="O1786" i="3"/>
  <c r="N1786" i="3"/>
  <c r="S1784" i="3"/>
  <c r="R1784" i="3"/>
  <c r="Q1784" i="3"/>
  <c r="P1784" i="3"/>
  <c r="O1784" i="3"/>
  <c r="N1784" i="3"/>
  <c r="S1783" i="3"/>
  <c r="R1783" i="3"/>
  <c r="Q1783" i="3"/>
  <c r="P1783" i="3"/>
  <c r="O1783" i="3"/>
  <c r="N1783" i="3"/>
  <c r="S1782" i="3"/>
  <c r="R1782" i="3"/>
  <c r="Q1782" i="3"/>
  <c r="P1782" i="3"/>
  <c r="O1782" i="3"/>
  <c r="N1782" i="3"/>
  <c r="S1781" i="3"/>
  <c r="S1764" i="3" s="1"/>
  <c r="L1766" i="3" s="1"/>
  <c r="R1781" i="3"/>
  <c r="Q1781" i="3"/>
  <c r="P1781" i="3"/>
  <c r="O1781" i="3"/>
  <c r="N1781" i="3"/>
  <c r="K1770" i="3"/>
  <c r="H1770" i="3"/>
  <c r="I1770" i="3" s="1"/>
  <c r="K1769" i="3"/>
  <c r="H1769" i="3"/>
  <c r="I1769" i="3" s="1"/>
  <c r="K1768" i="3"/>
  <c r="H1768" i="3"/>
  <c r="I1768" i="3" s="1"/>
  <c r="K1767" i="3"/>
  <c r="H1767" i="3"/>
  <c r="I1767" i="3" s="1"/>
  <c r="K1766" i="3"/>
  <c r="H1766" i="3"/>
  <c r="I1766" i="3" s="1"/>
  <c r="K1765" i="3"/>
  <c r="H1765" i="3"/>
  <c r="I1765" i="3" s="1"/>
  <c r="W1764" i="3"/>
  <c r="L1770" i="3" s="1"/>
  <c r="R1764" i="3"/>
  <c r="L1765" i="3" s="1"/>
  <c r="O1764" i="3"/>
  <c r="K1764" i="3"/>
  <c r="H1764" i="3"/>
  <c r="I1764" i="3" s="1"/>
  <c r="W1760" i="3"/>
  <c r="V1760" i="3"/>
  <c r="P1760" i="3"/>
  <c r="O1760" i="3"/>
  <c r="N1760" i="3"/>
  <c r="U1756" i="3"/>
  <c r="T1756" i="3"/>
  <c r="P1756" i="3"/>
  <c r="O1756" i="3"/>
  <c r="N1756" i="3"/>
  <c r="U1755" i="3"/>
  <c r="T1755" i="3"/>
  <c r="P1755" i="3"/>
  <c r="O1755" i="3"/>
  <c r="N1755" i="3"/>
  <c r="U1754" i="3"/>
  <c r="T1754" i="3"/>
  <c r="P1754" i="3"/>
  <c r="O1754" i="3"/>
  <c r="N1754" i="3"/>
  <c r="U1753" i="3"/>
  <c r="T1753" i="3"/>
  <c r="P1753" i="3"/>
  <c r="O1753" i="3"/>
  <c r="N1753" i="3"/>
  <c r="U1751" i="3"/>
  <c r="T1751" i="3"/>
  <c r="P1751" i="3"/>
  <c r="O1751" i="3"/>
  <c r="N1751" i="3"/>
  <c r="U1750" i="3"/>
  <c r="T1750" i="3"/>
  <c r="P1750" i="3"/>
  <c r="O1750" i="3"/>
  <c r="N1750" i="3"/>
  <c r="U1749" i="3"/>
  <c r="T1749" i="3"/>
  <c r="P1749" i="3"/>
  <c r="O1749" i="3"/>
  <c r="N1749" i="3"/>
  <c r="U1748" i="3"/>
  <c r="T1748" i="3"/>
  <c r="P1748" i="3"/>
  <c r="O1748" i="3"/>
  <c r="N1748" i="3"/>
  <c r="U1747" i="3"/>
  <c r="T1747" i="3"/>
  <c r="P1747" i="3"/>
  <c r="O1747" i="3"/>
  <c r="N1747" i="3"/>
  <c r="U1746" i="3"/>
  <c r="T1746" i="3"/>
  <c r="P1746" i="3"/>
  <c r="O1746" i="3"/>
  <c r="N1746" i="3"/>
  <c r="U1745" i="3"/>
  <c r="T1745" i="3"/>
  <c r="P1745" i="3"/>
  <c r="O1745" i="3"/>
  <c r="N1745" i="3"/>
  <c r="U1744" i="3"/>
  <c r="T1744" i="3"/>
  <c r="P1744" i="3"/>
  <c r="O1744" i="3"/>
  <c r="N1744" i="3"/>
  <c r="U1743" i="3"/>
  <c r="T1743" i="3"/>
  <c r="P1743" i="3"/>
  <c r="O1743" i="3"/>
  <c r="N1743" i="3"/>
  <c r="U1742" i="3"/>
  <c r="T1742" i="3"/>
  <c r="P1742" i="3"/>
  <c r="O1742" i="3"/>
  <c r="N1742" i="3"/>
  <c r="U1741" i="3"/>
  <c r="T1741" i="3"/>
  <c r="P1741" i="3"/>
  <c r="O1741" i="3"/>
  <c r="N1741" i="3"/>
  <c r="U1740" i="3"/>
  <c r="T1740" i="3"/>
  <c r="P1740" i="3"/>
  <c r="O1740" i="3"/>
  <c r="N1740" i="3"/>
  <c r="U1738" i="3"/>
  <c r="T1738" i="3"/>
  <c r="P1738" i="3"/>
  <c r="O1738" i="3"/>
  <c r="N1738" i="3"/>
  <c r="U1737" i="3"/>
  <c r="T1737" i="3"/>
  <c r="T1689" i="3" s="1"/>
  <c r="L1692" i="3" s="1"/>
  <c r="P1737" i="3"/>
  <c r="O1737" i="3"/>
  <c r="N1737" i="3"/>
  <c r="U1736" i="3"/>
  <c r="U1689" i="3" s="1"/>
  <c r="L1693" i="3" s="1"/>
  <c r="T1736" i="3"/>
  <c r="P1736" i="3"/>
  <c r="O1736" i="3"/>
  <c r="N1736" i="3"/>
  <c r="S1731" i="3"/>
  <c r="R1731" i="3"/>
  <c r="Q1731" i="3"/>
  <c r="P1731" i="3"/>
  <c r="O1731" i="3"/>
  <c r="N1731" i="3"/>
  <c r="S1730" i="3"/>
  <c r="R1730" i="3"/>
  <c r="Q1730" i="3"/>
  <c r="P1730" i="3"/>
  <c r="O1730" i="3"/>
  <c r="N1730" i="3"/>
  <c r="S1729" i="3"/>
  <c r="R1729" i="3"/>
  <c r="Q1729" i="3"/>
  <c r="P1729" i="3"/>
  <c r="O1729" i="3"/>
  <c r="N1729" i="3"/>
  <c r="S1728" i="3"/>
  <c r="R1728" i="3"/>
  <c r="Q1728" i="3"/>
  <c r="P1728" i="3"/>
  <c r="O1728" i="3"/>
  <c r="N1728" i="3"/>
  <c r="S1726" i="3"/>
  <c r="R1726" i="3"/>
  <c r="Q1726" i="3"/>
  <c r="P1726" i="3"/>
  <c r="O1726" i="3"/>
  <c r="N1726" i="3"/>
  <c r="S1725" i="3"/>
  <c r="R1725" i="3"/>
  <c r="Q1725" i="3"/>
  <c r="P1725" i="3"/>
  <c r="O1725" i="3"/>
  <c r="N1725" i="3"/>
  <c r="S1724" i="3"/>
  <c r="R1724" i="3"/>
  <c r="Q1724" i="3"/>
  <c r="P1724" i="3"/>
  <c r="O1724" i="3"/>
  <c r="N1724" i="3"/>
  <c r="S1723" i="3"/>
  <c r="R1723" i="3"/>
  <c r="Q1723" i="3"/>
  <c r="P1723" i="3"/>
  <c r="O1723" i="3"/>
  <c r="N1723" i="3"/>
  <c r="S1722" i="3"/>
  <c r="R1722" i="3"/>
  <c r="Q1722" i="3"/>
  <c r="P1722" i="3"/>
  <c r="O1722" i="3"/>
  <c r="N1722" i="3"/>
  <c r="S1721" i="3"/>
  <c r="R1721" i="3"/>
  <c r="Q1721" i="3"/>
  <c r="P1721" i="3"/>
  <c r="O1721" i="3"/>
  <c r="N1721" i="3"/>
  <c r="S1720" i="3"/>
  <c r="R1720" i="3"/>
  <c r="Q1720" i="3"/>
  <c r="P1720" i="3"/>
  <c r="O1720" i="3"/>
  <c r="N1720" i="3"/>
  <c r="S1719" i="3"/>
  <c r="R1719" i="3"/>
  <c r="Q1719" i="3"/>
  <c r="P1719" i="3"/>
  <c r="O1719" i="3"/>
  <c r="N1719" i="3"/>
  <c r="S1718" i="3"/>
  <c r="R1718" i="3"/>
  <c r="Q1718" i="3"/>
  <c r="P1718" i="3"/>
  <c r="O1718" i="3"/>
  <c r="N1718" i="3"/>
  <c r="S1717" i="3"/>
  <c r="R1717" i="3"/>
  <c r="Q1717" i="3"/>
  <c r="P1717" i="3"/>
  <c r="O1717" i="3"/>
  <c r="N1717" i="3"/>
  <c r="S1716" i="3"/>
  <c r="R1716" i="3"/>
  <c r="Q1716" i="3"/>
  <c r="P1716" i="3"/>
  <c r="O1716" i="3"/>
  <c r="N1716" i="3"/>
  <c r="S1715" i="3"/>
  <c r="R1715" i="3"/>
  <c r="Q1715" i="3"/>
  <c r="P1715" i="3"/>
  <c r="O1715" i="3"/>
  <c r="N1715" i="3"/>
  <c r="S1714" i="3"/>
  <c r="R1714" i="3"/>
  <c r="Q1714" i="3"/>
  <c r="P1714" i="3"/>
  <c r="O1714" i="3"/>
  <c r="N1714" i="3"/>
  <c r="S1713" i="3"/>
  <c r="R1713" i="3"/>
  <c r="Q1713" i="3"/>
  <c r="P1713" i="3"/>
  <c r="O1713" i="3"/>
  <c r="N1713" i="3"/>
  <c r="S1711" i="3"/>
  <c r="R1711" i="3"/>
  <c r="Q1711" i="3"/>
  <c r="P1711" i="3"/>
  <c r="O1711" i="3"/>
  <c r="N1711" i="3"/>
  <c r="S1710" i="3"/>
  <c r="R1710" i="3"/>
  <c r="Q1710" i="3"/>
  <c r="P1710" i="3"/>
  <c r="O1710" i="3"/>
  <c r="N1710" i="3"/>
  <c r="S1709" i="3"/>
  <c r="R1709" i="3"/>
  <c r="Q1709" i="3"/>
  <c r="P1709" i="3"/>
  <c r="O1709" i="3"/>
  <c r="N1709" i="3"/>
  <c r="S1708" i="3"/>
  <c r="R1708" i="3"/>
  <c r="Q1708" i="3"/>
  <c r="P1708" i="3"/>
  <c r="O1708" i="3"/>
  <c r="N1708" i="3"/>
  <c r="S1707" i="3"/>
  <c r="R1707" i="3"/>
  <c r="Q1707" i="3"/>
  <c r="P1707" i="3"/>
  <c r="O1707" i="3"/>
  <c r="N1707" i="3"/>
  <c r="S1706" i="3"/>
  <c r="S1689" i="3" s="1"/>
  <c r="L1691" i="3" s="1"/>
  <c r="R1706" i="3"/>
  <c r="R1689" i="3" s="1"/>
  <c r="L1690" i="3" s="1"/>
  <c r="Q1706" i="3"/>
  <c r="P1706" i="3"/>
  <c r="O1706" i="3"/>
  <c r="N1706" i="3"/>
  <c r="N1689" i="3" s="1"/>
  <c r="K1695" i="3"/>
  <c r="H1695" i="3"/>
  <c r="I1695" i="3" s="1"/>
  <c r="K1694" i="3"/>
  <c r="H1694" i="3"/>
  <c r="I1694" i="3" s="1"/>
  <c r="K1693" i="3"/>
  <c r="H1693" i="3"/>
  <c r="I1693" i="3" s="1"/>
  <c r="K1692" i="3"/>
  <c r="H1692" i="3"/>
  <c r="I1692" i="3" s="1"/>
  <c r="K1691" i="3"/>
  <c r="H1691" i="3"/>
  <c r="I1691" i="3" s="1"/>
  <c r="K1690" i="3"/>
  <c r="H1690" i="3"/>
  <c r="I1690" i="3" s="1"/>
  <c r="W1689" i="3"/>
  <c r="L1695" i="3" s="1"/>
  <c r="V1689" i="3"/>
  <c r="L1694" i="3" s="1"/>
  <c r="K1689" i="3"/>
  <c r="H1689" i="3"/>
  <c r="I1689" i="3" s="1"/>
  <c r="W1685" i="3"/>
  <c r="V1685" i="3"/>
  <c r="V1625" i="3" s="1"/>
  <c r="P1685" i="3"/>
  <c r="O1685" i="3"/>
  <c r="N1685" i="3"/>
  <c r="U1681" i="3"/>
  <c r="T1681" i="3"/>
  <c r="P1681" i="3"/>
  <c r="O1681" i="3"/>
  <c r="N1681" i="3"/>
  <c r="U1680" i="3"/>
  <c r="T1680" i="3"/>
  <c r="P1680" i="3"/>
  <c r="O1680" i="3"/>
  <c r="N1680" i="3"/>
  <c r="U1679" i="3"/>
  <c r="T1679" i="3"/>
  <c r="P1679" i="3"/>
  <c r="O1679" i="3"/>
  <c r="N1679" i="3"/>
  <c r="U1678" i="3"/>
  <c r="T1678" i="3"/>
  <c r="P1678" i="3"/>
  <c r="O1678" i="3"/>
  <c r="N1678" i="3"/>
  <c r="U1677" i="3"/>
  <c r="T1677" i="3"/>
  <c r="P1677" i="3"/>
  <c r="O1677" i="3"/>
  <c r="N1677" i="3"/>
  <c r="U1675" i="3"/>
  <c r="T1675" i="3"/>
  <c r="P1675" i="3"/>
  <c r="O1675" i="3"/>
  <c r="N1675" i="3"/>
  <c r="U1674" i="3"/>
  <c r="T1674" i="3"/>
  <c r="P1674" i="3"/>
  <c r="O1674" i="3"/>
  <c r="N1674" i="3"/>
  <c r="U1673" i="3"/>
  <c r="T1673" i="3"/>
  <c r="P1673" i="3"/>
  <c r="O1673" i="3"/>
  <c r="N1673" i="3"/>
  <c r="U1672" i="3"/>
  <c r="T1672" i="3"/>
  <c r="P1672" i="3"/>
  <c r="O1672" i="3"/>
  <c r="N1672" i="3"/>
  <c r="U1671" i="3"/>
  <c r="T1671" i="3"/>
  <c r="P1671" i="3"/>
  <c r="O1671" i="3"/>
  <c r="N1671" i="3"/>
  <c r="U1670" i="3"/>
  <c r="T1670" i="3"/>
  <c r="P1670" i="3"/>
  <c r="O1670" i="3"/>
  <c r="N1670" i="3"/>
  <c r="U1669" i="3"/>
  <c r="T1669" i="3"/>
  <c r="P1669" i="3"/>
  <c r="O1669" i="3"/>
  <c r="N1669" i="3"/>
  <c r="U1668" i="3"/>
  <c r="T1668" i="3"/>
  <c r="P1668" i="3"/>
  <c r="O1668" i="3"/>
  <c r="N1668" i="3"/>
  <c r="U1667" i="3"/>
  <c r="T1667" i="3"/>
  <c r="P1667" i="3"/>
  <c r="O1667" i="3"/>
  <c r="N1667" i="3"/>
  <c r="U1665" i="3"/>
  <c r="T1665" i="3"/>
  <c r="P1665" i="3"/>
  <c r="O1665" i="3"/>
  <c r="N1665" i="3"/>
  <c r="U1664" i="3"/>
  <c r="T1664" i="3"/>
  <c r="P1664" i="3"/>
  <c r="O1664" i="3"/>
  <c r="N1664" i="3"/>
  <c r="S1659" i="3"/>
  <c r="R1659" i="3"/>
  <c r="Q1659" i="3"/>
  <c r="P1659" i="3"/>
  <c r="O1659" i="3"/>
  <c r="N1659" i="3"/>
  <c r="S1658" i="3"/>
  <c r="R1658" i="3"/>
  <c r="Q1658" i="3"/>
  <c r="P1658" i="3"/>
  <c r="O1658" i="3"/>
  <c r="N1658" i="3"/>
  <c r="S1657" i="3"/>
  <c r="R1657" i="3"/>
  <c r="Q1657" i="3"/>
  <c r="P1657" i="3"/>
  <c r="O1657" i="3"/>
  <c r="N1657" i="3"/>
  <c r="S1656" i="3"/>
  <c r="R1656" i="3"/>
  <c r="Q1656" i="3"/>
  <c r="P1656" i="3"/>
  <c r="O1656" i="3"/>
  <c r="N1656" i="3"/>
  <c r="S1655" i="3"/>
  <c r="R1655" i="3"/>
  <c r="Q1655" i="3"/>
  <c r="P1655" i="3"/>
  <c r="O1655" i="3"/>
  <c r="N1655" i="3"/>
  <c r="S1653" i="3"/>
  <c r="R1653" i="3"/>
  <c r="Q1653" i="3"/>
  <c r="P1653" i="3"/>
  <c r="O1653" i="3"/>
  <c r="N1653" i="3"/>
  <c r="S1652" i="3"/>
  <c r="R1652" i="3"/>
  <c r="Q1652" i="3"/>
  <c r="P1652" i="3"/>
  <c r="O1652" i="3"/>
  <c r="N1652" i="3"/>
  <c r="S1651" i="3"/>
  <c r="R1651" i="3"/>
  <c r="Q1651" i="3"/>
  <c r="P1651" i="3"/>
  <c r="O1651" i="3"/>
  <c r="N1651" i="3"/>
  <c r="S1650" i="3"/>
  <c r="R1650" i="3"/>
  <c r="Q1650" i="3"/>
  <c r="P1650" i="3"/>
  <c r="O1650" i="3"/>
  <c r="N1650" i="3"/>
  <c r="S1649" i="3"/>
  <c r="R1649" i="3"/>
  <c r="Q1649" i="3"/>
  <c r="P1649" i="3"/>
  <c r="O1649" i="3"/>
  <c r="N1649" i="3"/>
  <c r="S1648" i="3"/>
  <c r="R1648" i="3"/>
  <c r="Q1648" i="3"/>
  <c r="P1648" i="3"/>
  <c r="O1648" i="3"/>
  <c r="N1648" i="3"/>
  <c r="S1647" i="3"/>
  <c r="R1647" i="3"/>
  <c r="Q1647" i="3"/>
  <c r="P1647" i="3"/>
  <c r="O1647" i="3"/>
  <c r="N1647" i="3"/>
  <c r="S1646" i="3"/>
  <c r="R1646" i="3"/>
  <c r="Q1646" i="3"/>
  <c r="P1646" i="3"/>
  <c r="O1646" i="3"/>
  <c r="N1646" i="3"/>
  <c r="S1645" i="3"/>
  <c r="R1645" i="3"/>
  <c r="Q1645" i="3"/>
  <c r="P1645" i="3"/>
  <c r="O1645" i="3"/>
  <c r="N1645" i="3"/>
  <c r="S1643" i="3"/>
  <c r="R1643" i="3"/>
  <c r="Q1643" i="3"/>
  <c r="P1643" i="3"/>
  <c r="O1643" i="3"/>
  <c r="N1643" i="3"/>
  <c r="S1642" i="3"/>
  <c r="S1625" i="3" s="1"/>
  <c r="L1627" i="3" s="1"/>
  <c r="R1642" i="3"/>
  <c r="Q1642" i="3"/>
  <c r="P1642" i="3"/>
  <c r="O1642" i="3"/>
  <c r="N1642" i="3"/>
  <c r="K1631" i="3"/>
  <c r="H1631" i="3"/>
  <c r="I1631" i="3" s="1"/>
  <c r="L1630" i="3"/>
  <c r="K1630" i="3"/>
  <c r="H1630" i="3"/>
  <c r="I1630" i="3" s="1"/>
  <c r="K1629" i="3"/>
  <c r="H1629" i="3"/>
  <c r="I1629" i="3" s="1"/>
  <c r="K1628" i="3"/>
  <c r="H1628" i="3"/>
  <c r="I1628" i="3" s="1"/>
  <c r="K1627" i="3"/>
  <c r="H1627" i="3"/>
  <c r="I1627" i="3" s="1"/>
  <c r="K1626" i="3"/>
  <c r="H1626" i="3"/>
  <c r="I1626" i="3" s="1"/>
  <c r="W1625" i="3"/>
  <c r="L1631" i="3" s="1"/>
  <c r="P1625" i="3"/>
  <c r="O1625" i="3"/>
  <c r="K1625" i="3"/>
  <c r="K1632" i="3" s="1"/>
  <c r="H1625" i="3"/>
  <c r="I1625" i="3" s="1"/>
  <c r="W1621" i="3"/>
  <c r="V1621" i="3"/>
  <c r="V1555" i="3" s="1"/>
  <c r="P1621" i="3"/>
  <c r="O1621" i="3"/>
  <c r="N1621" i="3"/>
  <c r="U1617" i="3"/>
  <c r="T1617" i="3"/>
  <c r="P1617" i="3"/>
  <c r="O1617" i="3"/>
  <c r="N1617" i="3"/>
  <c r="U1616" i="3"/>
  <c r="T1616" i="3"/>
  <c r="P1616" i="3"/>
  <c r="O1616" i="3"/>
  <c r="N1616" i="3"/>
  <c r="U1615" i="3"/>
  <c r="T1615" i="3"/>
  <c r="P1615" i="3"/>
  <c r="O1615" i="3"/>
  <c r="N1615" i="3"/>
  <c r="U1614" i="3"/>
  <c r="T1614" i="3"/>
  <c r="P1614" i="3"/>
  <c r="O1614" i="3"/>
  <c r="N1614" i="3"/>
  <c r="U1613" i="3"/>
  <c r="T1613" i="3"/>
  <c r="P1613" i="3"/>
  <c r="O1613" i="3"/>
  <c r="N1613" i="3"/>
  <c r="U1612" i="3"/>
  <c r="T1612" i="3"/>
  <c r="P1612" i="3"/>
  <c r="O1612" i="3"/>
  <c r="N1612" i="3"/>
  <c r="U1611" i="3"/>
  <c r="T1611" i="3"/>
  <c r="P1611" i="3"/>
  <c r="O1611" i="3"/>
  <c r="N1611" i="3"/>
  <c r="U1609" i="3"/>
  <c r="T1609" i="3"/>
  <c r="P1609" i="3"/>
  <c r="O1609" i="3"/>
  <c r="N1609" i="3"/>
  <c r="U1608" i="3"/>
  <c r="T1608" i="3"/>
  <c r="P1608" i="3"/>
  <c r="O1608" i="3"/>
  <c r="N1608" i="3"/>
  <c r="U1607" i="3"/>
  <c r="T1607" i="3"/>
  <c r="P1607" i="3"/>
  <c r="O1607" i="3"/>
  <c r="N1607" i="3"/>
  <c r="U1606" i="3"/>
  <c r="T1606" i="3"/>
  <c r="P1606" i="3"/>
  <c r="O1606" i="3"/>
  <c r="N1606" i="3"/>
  <c r="U1605" i="3"/>
  <c r="T1605" i="3"/>
  <c r="P1605" i="3"/>
  <c r="O1605" i="3"/>
  <c r="N1605" i="3"/>
  <c r="U1604" i="3"/>
  <c r="T1604" i="3"/>
  <c r="P1604" i="3"/>
  <c r="O1604" i="3"/>
  <c r="N1604" i="3"/>
  <c r="U1603" i="3"/>
  <c r="T1603" i="3"/>
  <c r="P1603" i="3"/>
  <c r="O1603" i="3"/>
  <c r="N1603" i="3"/>
  <c r="U1602" i="3"/>
  <c r="T1602" i="3"/>
  <c r="P1602" i="3"/>
  <c r="O1602" i="3"/>
  <c r="N1602" i="3"/>
  <c r="U1600" i="3"/>
  <c r="T1600" i="3"/>
  <c r="P1600" i="3"/>
  <c r="O1600" i="3"/>
  <c r="N1600" i="3"/>
  <c r="U1599" i="3"/>
  <c r="T1599" i="3"/>
  <c r="P1599" i="3"/>
  <c r="O1599" i="3"/>
  <c r="N1599" i="3"/>
  <c r="S1594" i="3"/>
  <c r="R1594" i="3"/>
  <c r="Q1594" i="3"/>
  <c r="P1594" i="3"/>
  <c r="O1594" i="3"/>
  <c r="N1594" i="3"/>
  <c r="S1593" i="3"/>
  <c r="R1593" i="3"/>
  <c r="Q1593" i="3"/>
  <c r="P1593" i="3"/>
  <c r="O1593" i="3"/>
  <c r="N1593" i="3"/>
  <c r="S1592" i="3"/>
  <c r="R1592" i="3"/>
  <c r="Q1592" i="3"/>
  <c r="P1592" i="3"/>
  <c r="O1592" i="3"/>
  <c r="N1592" i="3"/>
  <c r="S1591" i="3"/>
  <c r="R1591" i="3"/>
  <c r="Q1591" i="3"/>
  <c r="P1591" i="3"/>
  <c r="O1591" i="3"/>
  <c r="N1591" i="3"/>
  <c r="S1590" i="3"/>
  <c r="R1590" i="3"/>
  <c r="Q1590" i="3"/>
  <c r="P1590" i="3"/>
  <c r="O1590" i="3"/>
  <c r="N1590" i="3"/>
  <c r="S1589" i="3"/>
  <c r="R1589" i="3"/>
  <c r="Q1589" i="3"/>
  <c r="P1589" i="3"/>
  <c r="O1589" i="3"/>
  <c r="N1589" i="3"/>
  <c r="S1588" i="3"/>
  <c r="R1588" i="3"/>
  <c r="Q1588" i="3"/>
  <c r="P1588" i="3"/>
  <c r="O1588" i="3"/>
  <c r="N1588" i="3"/>
  <c r="S1587" i="3"/>
  <c r="R1587" i="3"/>
  <c r="Q1587" i="3"/>
  <c r="P1587" i="3"/>
  <c r="O1587" i="3"/>
  <c r="N1587" i="3"/>
  <c r="S1586" i="3"/>
  <c r="R1586" i="3"/>
  <c r="Q1586" i="3"/>
  <c r="P1586" i="3"/>
  <c r="O1586" i="3"/>
  <c r="N1586" i="3"/>
  <c r="S1584" i="3"/>
  <c r="R1584" i="3"/>
  <c r="Q1584" i="3"/>
  <c r="P1584" i="3"/>
  <c r="O1584" i="3"/>
  <c r="N1584" i="3"/>
  <c r="S1583" i="3"/>
  <c r="R1583" i="3"/>
  <c r="Q1583" i="3"/>
  <c r="P1583" i="3"/>
  <c r="O1583" i="3"/>
  <c r="N1583" i="3"/>
  <c r="S1582" i="3"/>
  <c r="R1582" i="3"/>
  <c r="Q1582" i="3"/>
  <c r="P1582" i="3"/>
  <c r="O1582" i="3"/>
  <c r="N1582" i="3"/>
  <c r="S1581" i="3"/>
  <c r="R1581" i="3"/>
  <c r="Q1581" i="3"/>
  <c r="P1581" i="3"/>
  <c r="O1581" i="3"/>
  <c r="N1581" i="3"/>
  <c r="S1580" i="3"/>
  <c r="R1580" i="3"/>
  <c r="Q1580" i="3"/>
  <c r="P1580" i="3"/>
  <c r="O1580" i="3"/>
  <c r="N1580" i="3"/>
  <c r="S1579" i="3"/>
  <c r="R1579" i="3"/>
  <c r="Q1579" i="3"/>
  <c r="P1579" i="3"/>
  <c r="O1579" i="3"/>
  <c r="N1579" i="3"/>
  <c r="S1578" i="3"/>
  <c r="R1578" i="3"/>
  <c r="Q1578" i="3"/>
  <c r="P1578" i="3"/>
  <c r="O1578" i="3"/>
  <c r="N1578" i="3"/>
  <c r="S1577" i="3"/>
  <c r="R1577" i="3"/>
  <c r="Q1577" i="3"/>
  <c r="P1577" i="3"/>
  <c r="O1577" i="3"/>
  <c r="N1577" i="3"/>
  <c r="S1576" i="3"/>
  <c r="R1576" i="3"/>
  <c r="Q1576" i="3"/>
  <c r="P1576" i="3"/>
  <c r="O1576" i="3"/>
  <c r="N1576" i="3"/>
  <c r="S1574" i="3"/>
  <c r="R1574" i="3"/>
  <c r="Q1574" i="3"/>
  <c r="P1574" i="3"/>
  <c r="O1574" i="3"/>
  <c r="N1574" i="3"/>
  <c r="S1573" i="3"/>
  <c r="R1573" i="3"/>
  <c r="Q1573" i="3"/>
  <c r="P1573" i="3"/>
  <c r="O1573" i="3"/>
  <c r="N1573" i="3"/>
  <c r="S1572" i="3"/>
  <c r="S1555" i="3" s="1"/>
  <c r="L1557" i="3" s="1"/>
  <c r="R1572" i="3"/>
  <c r="Q1572" i="3"/>
  <c r="P1572" i="3"/>
  <c r="P1555" i="3" s="1"/>
  <c r="O1572" i="3"/>
  <c r="N1572" i="3"/>
  <c r="K1561" i="3"/>
  <c r="H1561" i="3"/>
  <c r="I1561" i="3" s="1"/>
  <c r="L1560" i="3"/>
  <c r="K1560" i="3"/>
  <c r="H1560" i="3"/>
  <c r="I1560" i="3" s="1"/>
  <c r="K1559" i="3"/>
  <c r="H1559" i="3"/>
  <c r="I1559" i="3" s="1"/>
  <c r="K1558" i="3"/>
  <c r="H1558" i="3"/>
  <c r="I1558" i="3" s="1"/>
  <c r="K1557" i="3"/>
  <c r="H1557" i="3"/>
  <c r="I1557" i="3" s="1"/>
  <c r="K1556" i="3"/>
  <c r="H1556" i="3"/>
  <c r="I1556" i="3" s="1"/>
  <c r="W1555" i="3"/>
  <c r="L1561" i="3" s="1"/>
  <c r="T1555" i="3"/>
  <c r="L1558" i="3" s="1"/>
  <c r="O1555" i="3"/>
  <c r="K1555" i="3"/>
  <c r="I1555" i="3"/>
  <c r="H1555" i="3"/>
  <c r="W1551" i="3"/>
  <c r="V1551" i="3"/>
  <c r="V1472" i="3" s="1"/>
  <c r="L1477" i="3" s="1"/>
  <c r="P1551" i="3"/>
  <c r="O1551" i="3"/>
  <c r="N1551" i="3"/>
  <c r="U1547" i="3"/>
  <c r="T1547" i="3"/>
  <c r="P1547" i="3"/>
  <c r="O1547" i="3"/>
  <c r="N1547" i="3"/>
  <c r="U1546" i="3"/>
  <c r="T1546" i="3"/>
  <c r="P1546" i="3"/>
  <c r="O1546" i="3"/>
  <c r="N1546" i="3"/>
  <c r="U1545" i="3"/>
  <c r="T1545" i="3"/>
  <c r="P1545" i="3"/>
  <c r="O1545" i="3"/>
  <c r="N1545" i="3"/>
  <c r="U1544" i="3"/>
  <c r="T1544" i="3"/>
  <c r="P1544" i="3"/>
  <c r="O1544" i="3"/>
  <c r="N1544" i="3"/>
  <c r="U1543" i="3"/>
  <c r="T1543" i="3"/>
  <c r="P1543" i="3"/>
  <c r="O1543" i="3"/>
  <c r="N1543" i="3"/>
  <c r="U1542" i="3"/>
  <c r="T1542" i="3"/>
  <c r="P1542" i="3"/>
  <c r="O1542" i="3"/>
  <c r="N1542" i="3"/>
  <c r="U1541" i="3"/>
  <c r="T1541" i="3"/>
  <c r="P1541" i="3"/>
  <c r="O1541" i="3"/>
  <c r="N1541" i="3"/>
  <c r="U1540" i="3"/>
  <c r="T1540" i="3"/>
  <c r="P1540" i="3"/>
  <c r="O1540" i="3"/>
  <c r="N1540" i="3"/>
  <c r="U1538" i="3"/>
  <c r="T1538" i="3"/>
  <c r="P1538" i="3"/>
  <c r="O1538" i="3"/>
  <c r="N1538" i="3"/>
  <c r="U1537" i="3"/>
  <c r="T1537" i="3"/>
  <c r="P1537" i="3"/>
  <c r="O1537" i="3"/>
  <c r="N1537" i="3"/>
  <c r="U1536" i="3"/>
  <c r="T1536" i="3"/>
  <c r="P1536" i="3"/>
  <c r="O1536" i="3"/>
  <c r="N1536" i="3"/>
  <c r="U1535" i="3"/>
  <c r="T1535" i="3"/>
  <c r="P1535" i="3"/>
  <c r="O1535" i="3"/>
  <c r="N1535" i="3"/>
  <c r="U1534" i="3"/>
  <c r="T1534" i="3"/>
  <c r="P1534" i="3"/>
  <c r="O1534" i="3"/>
  <c r="N1534" i="3"/>
  <c r="U1533" i="3"/>
  <c r="T1533" i="3"/>
  <c r="P1533" i="3"/>
  <c r="O1533" i="3"/>
  <c r="N1533" i="3"/>
  <c r="U1532" i="3"/>
  <c r="T1532" i="3"/>
  <c r="P1532" i="3"/>
  <c r="O1532" i="3"/>
  <c r="N1532" i="3"/>
  <c r="U1531" i="3"/>
  <c r="T1531" i="3"/>
  <c r="P1531" i="3"/>
  <c r="O1531" i="3"/>
  <c r="N1531" i="3"/>
  <c r="U1530" i="3"/>
  <c r="T1530" i="3"/>
  <c r="P1530" i="3"/>
  <c r="O1530" i="3"/>
  <c r="N1530" i="3"/>
  <c r="U1529" i="3"/>
  <c r="T1529" i="3"/>
  <c r="P1529" i="3"/>
  <c r="O1529" i="3"/>
  <c r="N1529" i="3"/>
  <c r="U1528" i="3"/>
  <c r="T1528" i="3"/>
  <c r="P1528" i="3"/>
  <c r="O1528" i="3"/>
  <c r="N1528" i="3"/>
  <c r="U1527" i="3"/>
  <c r="T1527" i="3"/>
  <c r="P1527" i="3"/>
  <c r="O1527" i="3"/>
  <c r="N1527" i="3"/>
  <c r="U1525" i="3"/>
  <c r="T1525" i="3"/>
  <c r="P1525" i="3"/>
  <c r="O1525" i="3"/>
  <c r="N1525" i="3"/>
  <c r="U1524" i="3"/>
  <c r="T1524" i="3"/>
  <c r="P1524" i="3"/>
  <c r="O1524" i="3"/>
  <c r="N1524" i="3"/>
  <c r="U1523" i="3"/>
  <c r="T1523" i="3"/>
  <c r="P1523" i="3"/>
  <c r="O1523" i="3"/>
  <c r="N1523" i="3"/>
  <c r="S1518" i="3"/>
  <c r="R1518" i="3"/>
  <c r="Q1518" i="3"/>
  <c r="P1518" i="3"/>
  <c r="O1518" i="3"/>
  <c r="N1518" i="3"/>
  <c r="S1517" i="3"/>
  <c r="R1517" i="3"/>
  <c r="Q1517" i="3"/>
  <c r="P1517" i="3"/>
  <c r="O1517" i="3"/>
  <c r="N1517" i="3"/>
  <c r="S1516" i="3"/>
  <c r="R1516" i="3"/>
  <c r="Q1516" i="3"/>
  <c r="P1516" i="3"/>
  <c r="O1516" i="3"/>
  <c r="N1516" i="3"/>
  <c r="S1515" i="3"/>
  <c r="R1515" i="3"/>
  <c r="Q1515" i="3"/>
  <c r="P1515" i="3"/>
  <c r="O1515" i="3"/>
  <c r="N1515" i="3"/>
  <c r="S1514" i="3"/>
  <c r="R1514" i="3"/>
  <c r="Q1514" i="3"/>
  <c r="P1514" i="3"/>
  <c r="O1514" i="3"/>
  <c r="N1514" i="3"/>
  <c r="S1513" i="3"/>
  <c r="R1513" i="3"/>
  <c r="Q1513" i="3"/>
  <c r="P1513" i="3"/>
  <c r="O1513" i="3"/>
  <c r="N1513" i="3"/>
  <c r="S1512" i="3"/>
  <c r="R1512" i="3"/>
  <c r="Q1512" i="3"/>
  <c r="P1512" i="3"/>
  <c r="O1512" i="3"/>
  <c r="N1512" i="3"/>
  <c r="S1511" i="3"/>
  <c r="R1511" i="3"/>
  <c r="Q1511" i="3"/>
  <c r="P1511" i="3"/>
  <c r="O1511" i="3"/>
  <c r="N1511" i="3"/>
  <c r="S1509" i="3"/>
  <c r="R1509" i="3"/>
  <c r="Q1509" i="3"/>
  <c r="P1509" i="3"/>
  <c r="O1509" i="3"/>
  <c r="N1509" i="3"/>
  <c r="S1508" i="3"/>
  <c r="R1508" i="3"/>
  <c r="Q1508" i="3"/>
  <c r="P1508" i="3"/>
  <c r="O1508" i="3"/>
  <c r="N1508" i="3"/>
  <c r="S1507" i="3"/>
  <c r="R1507" i="3"/>
  <c r="Q1507" i="3"/>
  <c r="P1507" i="3"/>
  <c r="O1507" i="3"/>
  <c r="N1507" i="3"/>
  <c r="S1506" i="3"/>
  <c r="R1506" i="3"/>
  <c r="Q1506" i="3"/>
  <c r="P1506" i="3"/>
  <c r="O1506" i="3"/>
  <c r="N1506" i="3"/>
  <c r="S1505" i="3"/>
  <c r="R1505" i="3"/>
  <c r="Q1505" i="3"/>
  <c r="P1505" i="3"/>
  <c r="O1505" i="3"/>
  <c r="N1505" i="3"/>
  <c r="S1504" i="3"/>
  <c r="R1504" i="3"/>
  <c r="Q1504" i="3"/>
  <c r="P1504" i="3"/>
  <c r="O1504" i="3"/>
  <c r="N1504" i="3"/>
  <c r="S1503" i="3"/>
  <c r="R1503" i="3"/>
  <c r="Q1503" i="3"/>
  <c r="P1503" i="3"/>
  <c r="O1503" i="3"/>
  <c r="N1503" i="3"/>
  <c r="S1502" i="3"/>
  <c r="R1502" i="3"/>
  <c r="Q1502" i="3"/>
  <c r="P1502" i="3"/>
  <c r="O1502" i="3"/>
  <c r="N1502" i="3"/>
  <c r="S1501" i="3"/>
  <c r="R1501" i="3"/>
  <c r="Q1501" i="3"/>
  <c r="P1501" i="3"/>
  <c r="O1501" i="3"/>
  <c r="N1501" i="3"/>
  <c r="S1500" i="3"/>
  <c r="R1500" i="3"/>
  <c r="Q1500" i="3"/>
  <c r="P1500" i="3"/>
  <c r="O1500" i="3"/>
  <c r="N1500" i="3"/>
  <c r="S1499" i="3"/>
  <c r="R1499" i="3"/>
  <c r="Q1499" i="3"/>
  <c r="P1499" i="3"/>
  <c r="O1499" i="3"/>
  <c r="N1499" i="3"/>
  <c r="S1498" i="3"/>
  <c r="R1498" i="3"/>
  <c r="Q1498" i="3"/>
  <c r="P1498" i="3"/>
  <c r="O1498" i="3"/>
  <c r="N1498" i="3"/>
  <c r="S1497" i="3"/>
  <c r="R1497" i="3"/>
  <c r="Q1497" i="3"/>
  <c r="P1497" i="3"/>
  <c r="O1497" i="3"/>
  <c r="N1497" i="3"/>
  <c r="S1496" i="3"/>
  <c r="R1496" i="3"/>
  <c r="Q1496" i="3"/>
  <c r="P1496" i="3"/>
  <c r="O1496" i="3"/>
  <c r="N1496" i="3"/>
  <c r="S1494" i="3"/>
  <c r="R1494" i="3"/>
  <c r="Q1494" i="3"/>
  <c r="P1494" i="3"/>
  <c r="O1494" i="3"/>
  <c r="N1494" i="3"/>
  <c r="S1493" i="3"/>
  <c r="R1493" i="3"/>
  <c r="Q1493" i="3"/>
  <c r="P1493" i="3"/>
  <c r="O1493" i="3"/>
  <c r="N1493" i="3"/>
  <c r="S1492" i="3"/>
  <c r="R1492" i="3"/>
  <c r="Q1492" i="3"/>
  <c r="P1492" i="3"/>
  <c r="O1492" i="3"/>
  <c r="N1492" i="3"/>
  <c r="S1491" i="3"/>
  <c r="R1491" i="3"/>
  <c r="Q1491" i="3"/>
  <c r="P1491" i="3"/>
  <c r="O1491" i="3"/>
  <c r="N1491" i="3"/>
  <c r="S1490" i="3"/>
  <c r="R1490" i="3"/>
  <c r="Q1490" i="3"/>
  <c r="P1490" i="3"/>
  <c r="O1490" i="3"/>
  <c r="N1490" i="3"/>
  <c r="S1489" i="3"/>
  <c r="R1489" i="3"/>
  <c r="Q1489" i="3"/>
  <c r="P1489" i="3"/>
  <c r="P1472" i="3" s="1"/>
  <c r="O1489" i="3"/>
  <c r="N1489" i="3"/>
  <c r="L1478" i="3"/>
  <c r="K1478" i="3"/>
  <c r="H1478" i="3"/>
  <c r="I1478" i="3" s="1"/>
  <c r="K1477" i="3"/>
  <c r="H1477" i="3"/>
  <c r="I1477" i="3" s="1"/>
  <c r="K1476" i="3"/>
  <c r="H1476" i="3"/>
  <c r="I1476" i="3" s="1"/>
  <c r="K1475" i="3"/>
  <c r="H1475" i="3"/>
  <c r="I1475" i="3" s="1"/>
  <c r="K1474" i="3"/>
  <c r="H1474" i="3"/>
  <c r="I1474" i="3" s="1"/>
  <c r="K1473" i="3"/>
  <c r="H1473" i="3"/>
  <c r="I1473" i="3" s="1"/>
  <c r="W1472" i="3"/>
  <c r="S1472" i="3"/>
  <c r="L1474" i="3" s="1"/>
  <c r="K1472" i="3"/>
  <c r="K1479" i="3" s="1"/>
  <c r="I1472" i="3"/>
  <c r="H1472" i="3"/>
  <c r="W1468" i="3"/>
  <c r="V1468" i="3"/>
  <c r="P1468" i="3"/>
  <c r="O1468" i="3"/>
  <c r="N1468" i="3"/>
  <c r="U1464" i="3"/>
  <c r="T1464" i="3"/>
  <c r="P1464" i="3"/>
  <c r="O1464" i="3"/>
  <c r="N1464" i="3"/>
  <c r="U1463" i="3"/>
  <c r="T1463" i="3"/>
  <c r="P1463" i="3"/>
  <c r="O1463" i="3"/>
  <c r="N1463" i="3"/>
  <c r="U1462" i="3"/>
  <c r="T1462" i="3"/>
  <c r="P1462" i="3"/>
  <c r="O1462" i="3"/>
  <c r="N1462" i="3"/>
  <c r="U1461" i="3"/>
  <c r="T1461" i="3"/>
  <c r="P1461" i="3"/>
  <c r="O1461" i="3"/>
  <c r="N1461" i="3"/>
  <c r="U1460" i="3"/>
  <c r="T1460" i="3"/>
  <c r="P1460" i="3"/>
  <c r="O1460" i="3"/>
  <c r="N1460" i="3"/>
  <c r="U1458" i="3"/>
  <c r="T1458" i="3"/>
  <c r="P1458" i="3"/>
  <c r="O1458" i="3"/>
  <c r="N1458" i="3"/>
  <c r="U1457" i="3"/>
  <c r="T1457" i="3"/>
  <c r="P1457" i="3"/>
  <c r="O1457" i="3"/>
  <c r="N1457" i="3"/>
  <c r="U1456" i="3"/>
  <c r="T1456" i="3"/>
  <c r="P1456" i="3"/>
  <c r="O1456" i="3"/>
  <c r="N1456" i="3"/>
  <c r="U1455" i="3"/>
  <c r="T1455" i="3"/>
  <c r="P1455" i="3"/>
  <c r="O1455" i="3"/>
  <c r="N1455" i="3"/>
  <c r="U1454" i="3"/>
  <c r="T1454" i="3"/>
  <c r="P1454" i="3"/>
  <c r="O1454" i="3"/>
  <c r="N1454" i="3"/>
  <c r="U1453" i="3"/>
  <c r="T1453" i="3"/>
  <c r="P1453" i="3"/>
  <c r="O1453" i="3"/>
  <c r="N1453" i="3"/>
  <c r="U1452" i="3"/>
  <c r="T1452" i="3"/>
  <c r="P1452" i="3"/>
  <c r="O1452" i="3"/>
  <c r="N1452" i="3"/>
  <c r="U1451" i="3"/>
  <c r="T1451" i="3"/>
  <c r="P1451" i="3"/>
  <c r="O1451" i="3"/>
  <c r="N1451" i="3"/>
  <c r="U1450" i="3"/>
  <c r="T1450" i="3"/>
  <c r="P1450" i="3"/>
  <c r="O1450" i="3"/>
  <c r="N1450" i="3"/>
  <c r="U1449" i="3"/>
  <c r="T1449" i="3"/>
  <c r="P1449" i="3"/>
  <c r="O1449" i="3"/>
  <c r="N1449" i="3"/>
  <c r="U1448" i="3"/>
  <c r="T1448" i="3"/>
  <c r="P1448" i="3"/>
  <c r="O1448" i="3"/>
  <c r="N1448" i="3"/>
  <c r="U1447" i="3"/>
  <c r="T1447" i="3"/>
  <c r="P1447" i="3"/>
  <c r="O1447" i="3"/>
  <c r="N1447" i="3"/>
  <c r="U1445" i="3"/>
  <c r="T1445" i="3"/>
  <c r="P1445" i="3"/>
  <c r="O1445" i="3"/>
  <c r="N1445" i="3"/>
  <c r="U1444" i="3"/>
  <c r="T1444" i="3"/>
  <c r="P1444" i="3"/>
  <c r="O1444" i="3"/>
  <c r="O1395" i="3" s="1"/>
  <c r="N1444" i="3"/>
  <c r="U1443" i="3"/>
  <c r="T1443" i="3"/>
  <c r="P1443" i="3"/>
  <c r="O1443" i="3"/>
  <c r="N1443" i="3"/>
  <c r="S1438" i="3"/>
  <c r="R1438" i="3"/>
  <c r="Q1438" i="3"/>
  <c r="P1438" i="3"/>
  <c r="O1438" i="3"/>
  <c r="N1438" i="3"/>
  <c r="S1437" i="3"/>
  <c r="R1437" i="3"/>
  <c r="Q1437" i="3"/>
  <c r="P1437" i="3"/>
  <c r="O1437" i="3"/>
  <c r="N1437" i="3"/>
  <c r="S1436" i="3"/>
  <c r="R1436" i="3"/>
  <c r="Q1436" i="3"/>
  <c r="P1436" i="3"/>
  <c r="O1436" i="3"/>
  <c r="N1436" i="3"/>
  <c r="S1435" i="3"/>
  <c r="R1435" i="3"/>
  <c r="Q1435" i="3"/>
  <c r="P1435" i="3"/>
  <c r="O1435" i="3"/>
  <c r="N1435" i="3"/>
  <c r="S1434" i="3"/>
  <c r="R1434" i="3"/>
  <c r="Q1434" i="3"/>
  <c r="P1434" i="3"/>
  <c r="O1434" i="3"/>
  <c r="N1434" i="3"/>
  <c r="S1432" i="3"/>
  <c r="R1432" i="3"/>
  <c r="Q1432" i="3"/>
  <c r="P1432" i="3"/>
  <c r="O1432" i="3"/>
  <c r="N1432" i="3"/>
  <c r="S1431" i="3"/>
  <c r="R1431" i="3"/>
  <c r="Q1431" i="3"/>
  <c r="P1431" i="3"/>
  <c r="O1431" i="3"/>
  <c r="N1431" i="3"/>
  <c r="S1430" i="3"/>
  <c r="R1430" i="3"/>
  <c r="Q1430" i="3"/>
  <c r="P1430" i="3"/>
  <c r="O1430" i="3"/>
  <c r="N1430" i="3"/>
  <c r="S1429" i="3"/>
  <c r="R1429" i="3"/>
  <c r="Q1429" i="3"/>
  <c r="P1429" i="3"/>
  <c r="O1429" i="3"/>
  <c r="N1429" i="3"/>
  <c r="S1428" i="3"/>
  <c r="R1428" i="3"/>
  <c r="Q1428" i="3"/>
  <c r="P1428" i="3"/>
  <c r="O1428" i="3"/>
  <c r="N1428" i="3"/>
  <c r="S1427" i="3"/>
  <c r="R1427" i="3"/>
  <c r="Q1427" i="3"/>
  <c r="P1427" i="3"/>
  <c r="O1427" i="3"/>
  <c r="N1427" i="3"/>
  <c r="S1426" i="3"/>
  <c r="R1426" i="3"/>
  <c r="Q1426" i="3"/>
  <c r="P1426" i="3"/>
  <c r="O1426" i="3"/>
  <c r="N1426" i="3"/>
  <c r="S1425" i="3"/>
  <c r="R1425" i="3"/>
  <c r="Q1425" i="3"/>
  <c r="P1425" i="3"/>
  <c r="O1425" i="3"/>
  <c r="N1425" i="3"/>
  <c r="S1424" i="3"/>
  <c r="R1424" i="3"/>
  <c r="Q1424" i="3"/>
  <c r="P1424" i="3"/>
  <c r="O1424" i="3"/>
  <c r="N1424" i="3"/>
  <c r="S1423" i="3"/>
  <c r="R1423" i="3"/>
  <c r="Q1423" i="3"/>
  <c r="P1423" i="3"/>
  <c r="O1423" i="3"/>
  <c r="N1423" i="3"/>
  <c r="S1422" i="3"/>
  <c r="R1422" i="3"/>
  <c r="Q1422" i="3"/>
  <c r="P1422" i="3"/>
  <c r="O1422" i="3"/>
  <c r="N1422" i="3"/>
  <c r="S1421" i="3"/>
  <c r="R1421" i="3"/>
  <c r="Q1421" i="3"/>
  <c r="P1421" i="3"/>
  <c r="O1421" i="3"/>
  <c r="N1421" i="3"/>
  <c r="S1420" i="3"/>
  <c r="R1420" i="3"/>
  <c r="Q1420" i="3"/>
  <c r="P1420" i="3"/>
  <c r="O1420" i="3"/>
  <c r="N1420" i="3"/>
  <c r="S1419" i="3"/>
  <c r="R1419" i="3"/>
  <c r="Q1419" i="3"/>
  <c r="P1419" i="3"/>
  <c r="O1419" i="3"/>
  <c r="N1419" i="3"/>
  <c r="S1417" i="3"/>
  <c r="R1417" i="3"/>
  <c r="Q1417" i="3"/>
  <c r="P1417" i="3"/>
  <c r="O1417" i="3"/>
  <c r="N1417" i="3"/>
  <c r="S1416" i="3"/>
  <c r="R1416" i="3"/>
  <c r="Q1416" i="3"/>
  <c r="P1416" i="3"/>
  <c r="O1416" i="3"/>
  <c r="N1416" i="3"/>
  <c r="S1415" i="3"/>
  <c r="R1415" i="3"/>
  <c r="Q1415" i="3"/>
  <c r="P1415" i="3"/>
  <c r="O1415" i="3"/>
  <c r="N1415" i="3"/>
  <c r="S1414" i="3"/>
  <c r="R1414" i="3"/>
  <c r="Q1414" i="3"/>
  <c r="P1414" i="3"/>
  <c r="O1414" i="3"/>
  <c r="N1414" i="3"/>
  <c r="S1413" i="3"/>
  <c r="R1413" i="3"/>
  <c r="Q1413" i="3"/>
  <c r="P1413" i="3"/>
  <c r="O1413" i="3"/>
  <c r="N1413" i="3"/>
  <c r="S1412" i="3"/>
  <c r="S1395" i="3" s="1"/>
  <c r="L1397" i="3" s="1"/>
  <c r="R1412" i="3"/>
  <c r="R1395" i="3" s="1"/>
  <c r="L1396" i="3" s="1"/>
  <c r="Q1412" i="3"/>
  <c r="P1412" i="3"/>
  <c r="O1412" i="3"/>
  <c r="N1412" i="3"/>
  <c r="N1395" i="3" s="1"/>
  <c r="K1401" i="3"/>
  <c r="H1401" i="3"/>
  <c r="I1401" i="3" s="1"/>
  <c r="K1400" i="3"/>
  <c r="H1400" i="3"/>
  <c r="I1400" i="3" s="1"/>
  <c r="K1399" i="3"/>
  <c r="H1399" i="3"/>
  <c r="I1399" i="3" s="1"/>
  <c r="K1398" i="3"/>
  <c r="H1398" i="3"/>
  <c r="I1398" i="3" s="1"/>
  <c r="K1397" i="3"/>
  <c r="H1397" i="3"/>
  <c r="I1397" i="3" s="1"/>
  <c r="K1396" i="3"/>
  <c r="H1396" i="3"/>
  <c r="I1396" i="3" s="1"/>
  <c r="W1395" i="3"/>
  <c r="L1401" i="3" s="1"/>
  <c r="V1395" i="3"/>
  <c r="L1400" i="3" s="1"/>
  <c r="K1395" i="3"/>
  <c r="H1395" i="3"/>
  <c r="I1395" i="3" s="1"/>
  <c r="W1391" i="3"/>
  <c r="W1346" i="3" s="1"/>
  <c r="L1352" i="3" s="1"/>
  <c r="V1391" i="3"/>
  <c r="P1391" i="3"/>
  <c r="O1391" i="3"/>
  <c r="N1391" i="3"/>
  <c r="U1387" i="3"/>
  <c r="T1387" i="3"/>
  <c r="P1387" i="3"/>
  <c r="O1387" i="3"/>
  <c r="N1387" i="3"/>
  <c r="U1386" i="3"/>
  <c r="T1386" i="3"/>
  <c r="P1386" i="3"/>
  <c r="O1386" i="3"/>
  <c r="N1386" i="3"/>
  <c r="U1385" i="3"/>
  <c r="T1385" i="3"/>
  <c r="P1385" i="3"/>
  <c r="O1385" i="3"/>
  <c r="N1385" i="3"/>
  <c r="U1383" i="3"/>
  <c r="T1383" i="3"/>
  <c r="P1383" i="3"/>
  <c r="O1383" i="3"/>
  <c r="N1383" i="3"/>
  <c r="U1382" i="3"/>
  <c r="T1382" i="3"/>
  <c r="P1382" i="3"/>
  <c r="O1382" i="3"/>
  <c r="N1382" i="3"/>
  <c r="U1381" i="3"/>
  <c r="T1381" i="3"/>
  <c r="P1381" i="3"/>
  <c r="O1381" i="3"/>
  <c r="N1381" i="3"/>
  <c r="U1380" i="3"/>
  <c r="T1380" i="3"/>
  <c r="P1380" i="3"/>
  <c r="O1380" i="3"/>
  <c r="N1380" i="3"/>
  <c r="U1379" i="3"/>
  <c r="U1346" i="3" s="1"/>
  <c r="L1350" i="3" s="1"/>
  <c r="T1379" i="3"/>
  <c r="P1379" i="3"/>
  <c r="P1346" i="3" s="1"/>
  <c r="O1379" i="3"/>
  <c r="N1379" i="3"/>
  <c r="U1378" i="3"/>
  <c r="T1378" i="3"/>
  <c r="T1346" i="3" s="1"/>
  <c r="L1349" i="3" s="1"/>
  <c r="P1378" i="3"/>
  <c r="O1378" i="3"/>
  <c r="N1378" i="3"/>
  <c r="S1373" i="3"/>
  <c r="R1373" i="3"/>
  <c r="Q1373" i="3"/>
  <c r="P1373" i="3"/>
  <c r="O1373" i="3"/>
  <c r="N1373" i="3"/>
  <c r="S1372" i="3"/>
  <c r="R1372" i="3"/>
  <c r="Q1372" i="3"/>
  <c r="P1372" i="3"/>
  <c r="O1372" i="3"/>
  <c r="N1372" i="3"/>
  <c r="S1371" i="3"/>
  <c r="R1371" i="3"/>
  <c r="Q1371" i="3"/>
  <c r="P1371" i="3"/>
  <c r="O1371" i="3"/>
  <c r="N1371" i="3"/>
  <c r="S1369" i="3"/>
  <c r="R1369" i="3"/>
  <c r="Q1369" i="3"/>
  <c r="P1369" i="3"/>
  <c r="O1369" i="3"/>
  <c r="N1369" i="3"/>
  <c r="S1368" i="3"/>
  <c r="R1368" i="3"/>
  <c r="Q1368" i="3"/>
  <c r="P1368" i="3"/>
  <c r="O1368" i="3"/>
  <c r="N1368" i="3"/>
  <c r="S1367" i="3"/>
  <c r="R1367" i="3"/>
  <c r="Q1367" i="3"/>
  <c r="P1367" i="3"/>
  <c r="O1367" i="3"/>
  <c r="N1367" i="3"/>
  <c r="S1366" i="3"/>
  <c r="R1366" i="3"/>
  <c r="Q1366" i="3"/>
  <c r="P1366" i="3"/>
  <c r="O1366" i="3"/>
  <c r="N1366" i="3"/>
  <c r="S1365" i="3"/>
  <c r="R1365" i="3"/>
  <c r="Q1365" i="3"/>
  <c r="P1365" i="3"/>
  <c r="O1365" i="3"/>
  <c r="N1365" i="3"/>
  <c r="S1364" i="3"/>
  <c r="R1364" i="3"/>
  <c r="Q1364" i="3"/>
  <c r="P1364" i="3"/>
  <c r="O1364" i="3"/>
  <c r="N1364" i="3"/>
  <c r="S1363" i="3"/>
  <c r="R1363" i="3"/>
  <c r="Q1363" i="3"/>
  <c r="P1363" i="3"/>
  <c r="O1363" i="3"/>
  <c r="N1363" i="3"/>
  <c r="K1352" i="3"/>
  <c r="H1352" i="3"/>
  <c r="I1352" i="3" s="1"/>
  <c r="K1351" i="3"/>
  <c r="I1351" i="3"/>
  <c r="H1351" i="3"/>
  <c r="K1350" i="3"/>
  <c r="H1350" i="3"/>
  <c r="I1350" i="3" s="1"/>
  <c r="K1349" i="3"/>
  <c r="H1349" i="3"/>
  <c r="I1349" i="3" s="1"/>
  <c r="K1348" i="3"/>
  <c r="H1348" i="3"/>
  <c r="I1348" i="3" s="1"/>
  <c r="K1347" i="3"/>
  <c r="K1353" i="3" s="1"/>
  <c r="H1347" i="3"/>
  <c r="I1347" i="3" s="1"/>
  <c r="V1346" i="3"/>
  <c r="L1351" i="3" s="1"/>
  <c r="Q1346" i="3"/>
  <c r="L1346" i="3"/>
  <c r="K1346" i="3"/>
  <c r="H1346" i="3"/>
  <c r="I1346" i="3" s="1"/>
  <c r="W1342" i="3"/>
  <c r="W1296" i="3" s="1"/>
  <c r="L1302" i="3" s="1"/>
  <c r="V1342" i="3"/>
  <c r="V1296" i="3" s="1"/>
  <c r="L1301" i="3" s="1"/>
  <c r="P1342" i="3"/>
  <c r="O1342" i="3"/>
  <c r="N1342" i="3"/>
  <c r="U1338" i="3"/>
  <c r="T1338" i="3"/>
  <c r="P1338" i="3"/>
  <c r="O1338" i="3"/>
  <c r="N1338" i="3"/>
  <c r="U1337" i="3"/>
  <c r="T1337" i="3"/>
  <c r="P1337" i="3"/>
  <c r="O1337" i="3"/>
  <c r="N1337" i="3"/>
  <c r="U1336" i="3"/>
  <c r="T1336" i="3"/>
  <c r="P1336" i="3"/>
  <c r="O1336" i="3"/>
  <c r="N1336" i="3"/>
  <c r="U1334" i="3"/>
  <c r="T1334" i="3"/>
  <c r="P1334" i="3"/>
  <c r="O1334" i="3"/>
  <c r="N1334" i="3"/>
  <c r="U1333" i="3"/>
  <c r="T1333" i="3"/>
  <c r="P1333" i="3"/>
  <c r="O1333" i="3"/>
  <c r="N1333" i="3"/>
  <c r="U1332" i="3"/>
  <c r="T1332" i="3"/>
  <c r="P1332" i="3"/>
  <c r="O1332" i="3"/>
  <c r="N1332" i="3"/>
  <c r="U1331" i="3"/>
  <c r="T1331" i="3"/>
  <c r="P1331" i="3"/>
  <c r="O1331" i="3"/>
  <c r="N1331" i="3"/>
  <c r="U1330" i="3"/>
  <c r="T1330" i="3"/>
  <c r="P1330" i="3"/>
  <c r="O1330" i="3"/>
  <c r="N1330" i="3"/>
  <c r="U1329" i="3"/>
  <c r="U1296" i="3" s="1"/>
  <c r="L1300" i="3" s="1"/>
  <c r="T1329" i="3"/>
  <c r="P1329" i="3"/>
  <c r="O1329" i="3"/>
  <c r="N1329" i="3"/>
  <c r="S1324" i="3"/>
  <c r="R1324" i="3"/>
  <c r="Q1324" i="3"/>
  <c r="P1324" i="3"/>
  <c r="O1324" i="3"/>
  <c r="N1324" i="3"/>
  <c r="S1323" i="3"/>
  <c r="R1323" i="3"/>
  <c r="Q1323" i="3"/>
  <c r="P1323" i="3"/>
  <c r="O1323" i="3"/>
  <c r="N1323" i="3"/>
  <c r="S1322" i="3"/>
  <c r="R1322" i="3"/>
  <c r="Q1322" i="3"/>
  <c r="P1322" i="3"/>
  <c r="O1322" i="3"/>
  <c r="N1322" i="3"/>
  <c r="S1320" i="3"/>
  <c r="R1320" i="3"/>
  <c r="Q1320" i="3"/>
  <c r="P1320" i="3"/>
  <c r="O1320" i="3"/>
  <c r="N1320" i="3"/>
  <c r="S1319" i="3"/>
  <c r="R1319" i="3"/>
  <c r="Q1319" i="3"/>
  <c r="P1319" i="3"/>
  <c r="O1319" i="3"/>
  <c r="N1319" i="3"/>
  <c r="S1318" i="3"/>
  <c r="R1318" i="3"/>
  <c r="Q1318" i="3"/>
  <c r="P1318" i="3"/>
  <c r="O1318" i="3"/>
  <c r="N1318" i="3"/>
  <c r="S1317" i="3"/>
  <c r="R1317" i="3"/>
  <c r="Q1317" i="3"/>
  <c r="P1317" i="3"/>
  <c r="O1317" i="3"/>
  <c r="N1317" i="3"/>
  <c r="S1316" i="3"/>
  <c r="R1316" i="3"/>
  <c r="Q1316" i="3"/>
  <c r="P1316" i="3"/>
  <c r="O1316" i="3"/>
  <c r="N1316" i="3"/>
  <c r="S1315" i="3"/>
  <c r="R1315" i="3"/>
  <c r="Q1315" i="3"/>
  <c r="P1315" i="3"/>
  <c r="O1315" i="3"/>
  <c r="N1315" i="3"/>
  <c r="S1314" i="3"/>
  <c r="R1314" i="3"/>
  <c r="Q1314" i="3"/>
  <c r="P1314" i="3"/>
  <c r="O1314" i="3"/>
  <c r="N1314" i="3"/>
  <c r="S1313" i="3"/>
  <c r="R1313" i="3"/>
  <c r="Q1313" i="3"/>
  <c r="Q1296" i="3" s="1"/>
  <c r="L1296" i="3" s="1"/>
  <c r="P1313" i="3"/>
  <c r="P1296" i="3" s="1"/>
  <c r="O1313" i="3"/>
  <c r="N1313" i="3"/>
  <c r="K1302" i="3"/>
  <c r="H1302" i="3"/>
  <c r="I1302" i="3" s="1"/>
  <c r="K1301" i="3"/>
  <c r="H1301" i="3"/>
  <c r="I1301" i="3" s="1"/>
  <c r="K1300" i="3"/>
  <c r="I1300" i="3"/>
  <c r="H1300" i="3"/>
  <c r="K1299" i="3"/>
  <c r="H1299" i="3"/>
  <c r="I1299" i="3" s="1"/>
  <c r="K1298" i="3"/>
  <c r="H1298" i="3"/>
  <c r="I1298" i="3" s="1"/>
  <c r="K1297" i="3"/>
  <c r="H1297" i="3"/>
  <c r="I1297" i="3" s="1"/>
  <c r="T1296" i="3"/>
  <c r="L1299" i="3" s="1"/>
  <c r="K1296" i="3"/>
  <c r="H1296" i="3"/>
  <c r="I1296" i="3" s="1"/>
  <c r="W1292" i="3"/>
  <c r="V1292" i="3"/>
  <c r="V1247" i="3" s="1"/>
  <c r="L1252" i="3" s="1"/>
  <c r="P1292" i="3"/>
  <c r="O1292" i="3"/>
  <c r="N1292" i="3"/>
  <c r="U1288" i="3"/>
  <c r="T1288" i="3"/>
  <c r="P1288" i="3"/>
  <c r="O1288" i="3"/>
  <c r="N1288" i="3"/>
  <c r="U1287" i="3"/>
  <c r="T1287" i="3"/>
  <c r="P1287" i="3"/>
  <c r="O1287" i="3"/>
  <c r="N1287" i="3"/>
  <c r="U1286" i="3"/>
  <c r="T1286" i="3"/>
  <c r="P1286" i="3"/>
  <c r="O1286" i="3"/>
  <c r="N1286" i="3"/>
  <c r="U1284" i="3"/>
  <c r="T1284" i="3"/>
  <c r="P1284" i="3"/>
  <c r="O1284" i="3"/>
  <c r="N1284" i="3"/>
  <c r="U1283" i="3"/>
  <c r="T1283" i="3"/>
  <c r="P1283" i="3"/>
  <c r="O1283" i="3"/>
  <c r="N1283" i="3"/>
  <c r="U1282" i="3"/>
  <c r="T1282" i="3"/>
  <c r="P1282" i="3"/>
  <c r="O1282" i="3"/>
  <c r="N1282" i="3"/>
  <c r="U1281" i="3"/>
  <c r="T1281" i="3"/>
  <c r="P1281" i="3"/>
  <c r="O1281" i="3"/>
  <c r="N1281" i="3"/>
  <c r="U1280" i="3"/>
  <c r="T1280" i="3"/>
  <c r="T1247" i="3" s="1"/>
  <c r="L1250" i="3" s="1"/>
  <c r="P1280" i="3"/>
  <c r="O1280" i="3"/>
  <c r="N1280" i="3"/>
  <c r="U1279" i="3"/>
  <c r="U1247" i="3" s="1"/>
  <c r="L1251" i="3" s="1"/>
  <c r="T1279" i="3"/>
  <c r="P1279" i="3"/>
  <c r="O1279" i="3"/>
  <c r="N1279" i="3"/>
  <c r="S1274" i="3"/>
  <c r="R1274" i="3"/>
  <c r="Q1274" i="3"/>
  <c r="P1274" i="3"/>
  <c r="O1274" i="3"/>
  <c r="N1274" i="3"/>
  <c r="S1273" i="3"/>
  <c r="R1273" i="3"/>
  <c r="Q1273" i="3"/>
  <c r="P1273" i="3"/>
  <c r="O1273" i="3"/>
  <c r="N1273" i="3"/>
  <c r="S1272" i="3"/>
  <c r="R1272" i="3"/>
  <c r="Q1272" i="3"/>
  <c r="P1272" i="3"/>
  <c r="O1272" i="3"/>
  <c r="N1272" i="3"/>
  <c r="S1270" i="3"/>
  <c r="R1270" i="3"/>
  <c r="Q1270" i="3"/>
  <c r="P1270" i="3"/>
  <c r="O1270" i="3"/>
  <c r="N1270" i="3"/>
  <c r="S1269" i="3"/>
  <c r="R1269" i="3"/>
  <c r="Q1269" i="3"/>
  <c r="P1269" i="3"/>
  <c r="O1269" i="3"/>
  <c r="N1269" i="3"/>
  <c r="S1268" i="3"/>
  <c r="R1268" i="3"/>
  <c r="Q1268" i="3"/>
  <c r="P1268" i="3"/>
  <c r="O1268" i="3"/>
  <c r="N1268" i="3"/>
  <c r="S1267" i="3"/>
  <c r="R1267" i="3"/>
  <c r="Q1267" i="3"/>
  <c r="P1267" i="3"/>
  <c r="O1267" i="3"/>
  <c r="N1267" i="3"/>
  <c r="S1266" i="3"/>
  <c r="R1266" i="3"/>
  <c r="Q1266" i="3"/>
  <c r="P1266" i="3"/>
  <c r="O1266" i="3"/>
  <c r="N1266" i="3"/>
  <c r="S1265" i="3"/>
  <c r="R1265" i="3"/>
  <c r="Q1265" i="3"/>
  <c r="P1265" i="3"/>
  <c r="O1265" i="3"/>
  <c r="N1265" i="3"/>
  <c r="S1264" i="3"/>
  <c r="R1264" i="3"/>
  <c r="R1247" i="3" s="1"/>
  <c r="L1248" i="3" s="1"/>
  <c r="Q1264" i="3"/>
  <c r="P1264" i="3"/>
  <c r="O1264" i="3"/>
  <c r="N1264" i="3"/>
  <c r="N1247" i="3" s="1"/>
  <c r="K1253" i="3"/>
  <c r="H1253" i="3"/>
  <c r="I1253" i="3" s="1"/>
  <c r="K1252" i="3"/>
  <c r="H1252" i="3"/>
  <c r="I1252" i="3" s="1"/>
  <c r="K1251" i="3"/>
  <c r="H1251" i="3"/>
  <c r="I1251" i="3" s="1"/>
  <c r="K1250" i="3"/>
  <c r="H1250" i="3"/>
  <c r="I1250" i="3" s="1"/>
  <c r="K1249" i="3"/>
  <c r="H1249" i="3"/>
  <c r="I1249" i="3" s="1"/>
  <c r="K1248" i="3"/>
  <c r="H1248" i="3"/>
  <c r="I1248" i="3" s="1"/>
  <c r="W1247" i="3"/>
  <c r="L1253" i="3" s="1"/>
  <c r="S1247" i="3"/>
  <c r="L1249" i="3" s="1"/>
  <c r="K1247" i="3"/>
  <c r="K1254" i="3" s="1"/>
  <c r="H1247" i="3"/>
  <c r="I1247" i="3" s="1"/>
  <c r="W1243" i="3"/>
  <c r="V1243" i="3"/>
  <c r="V1171" i="3" s="1"/>
  <c r="P1243" i="3"/>
  <c r="O1243" i="3"/>
  <c r="N1243" i="3"/>
  <c r="U1239" i="3"/>
  <c r="T1239" i="3"/>
  <c r="P1239" i="3"/>
  <c r="O1239" i="3"/>
  <c r="N1239" i="3"/>
  <c r="U1238" i="3"/>
  <c r="T1238" i="3"/>
  <c r="P1238" i="3"/>
  <c r="O1238" i="3"/>
  <c r="N1238" i="3"/>
  <c r="U1237" i="3"/>
  <c r="T1237" i="3"/>
  <c r="P1237" i="3"/>
  <c r="O1237" i="3"/>
  <c r="N1237" i="3"/>
  <c r="U1236" i="3"/>
  <c r="T1236" i="3"/>
  <c r="P1236" i="3"/>
  <c r="O1236" i="3"/>
  <c r="N1236" i="3"/>
  <c r="U1234" i="3"/>
  <c r="T1234" i="3"/>
  <c r="P1234" i="3"/>
  <c r="O1234" i="3"/>
  <c r="N1234" i="3"/>
  <c r="U1233" i="3"/>
  <c r="T1233" i="3"/>
  <c r="P1233" i="3"/>
  <c r="O1233" i="3"/>
  <c r="N1233" i="3"/>
  <c r="U1232" i="3"/>
  <c r="T1232" i="3"/>
  <c r="P1232" i="3"/>
  <c r="O1232" i="3"/>
  <c r="N1232" i="3"/>
  <c r="U1231" i="3"/>
  <c r="T1231" i="3"/>
  <c r="P1231" i="3"/>
  <c r="O1231" i="3"/>
  <c r="N1231" i="3"/>
  <c r="U1230" i="3"/>
  <c r="T1230" i="3"/>
  <c r="P1230" i="3"/>
  <c r="O1230" i="3"/>
  <c r="N1230" i="3"/>
  <c r="U1229" i="3"/>
  <c r="T1229" i="3"/>
  <c r="P1229" i="3"/>
  <c r="O1229" i="3"/>
  <c r="N1229" i="3"/>
  <c r="U1228" i="3"/>
  <c r="T1228" i="3"/>
  <c r="P1228" i="3"/>
  <c r="O1228" i="3"/>
  <c r="N1228" i="3"/>
  <c r="U1227" i="3"/>
  <c r="T1227" i="3"/>
  <c r="P1227" i="3"/>
  <c r="O1227" i="3"/>
  <c r="N1227" i="3"/>
  <c r="U1226" i="3"/>
  <c r="T1226" i="3"/>
  <c r="P1226" i="3"/>
  <c r="O1226" i="3"/>
  <c r="N1226" i="3"/>
  <c r="U1225" i="3"/>
  <c r="T1225" i="3"/>
  <c r="P1225" i="3"/>
  <c r="O1225" i="3"/>
  <c r="N1225" i="3"/>
  <c r="U1224" i="3"/>
  <c r="T1224" i="3"/>
  <c r="P1224" i="3"/>
  <c r="O1224" i="3"/>
  <c r="N1224" i="3"/>
  <c r="U1223" i="3"/>
  <c r="T1223" i="3"/>
  <c r="P1223" i="3"/>
  <c r="O1223" i="3"/>
  <c r="N1223" i="3"/>
  <c r="U1222" i="3"/>
  <c r="T1222" i="3"/>
  <c r="P1222" i="3"/>
  <c r="O1222" i="3"/>
  <c r="N1222" i="3"/>
  <c r="U1220" i="3"/>
  <c r="T1220" i="3"/>
  <c r="P1220" i="3"/>
  <c r="O1220" i="3"/>
  <c r="N1220" i="3"/>
  <c r="U1219" i="3"/>
  <c r="T1219" i="3"/>
  <c r="T1171" i="3" s="1"/>
  <c r="L1174" i="3" s="1"/>
  <c r="P1219" i="3"/>
  <c r="O1219" i="3"/>
  <c r="O1171" i="3" s="1"/>
  <c r="N1219" i="3"/>
  <c r="U1218" i="3"/>
  <c r="T1218" i="3"/>
  <c r="P1218" i="3"/>
  <c r="O1218" i="3"/>
  <c r="N1218" i="3"/>
  <c r="S1213" i="3"/>
  <c r="R1213" i="3"/>
  <c r="Q1213" i="3"/>
  <c r="P1213" i="3"/>
  <c r="O1213" i="3"/>
  <c r="N1213" i="3"/>
  <c r="S1212" i="3"/>
  <c r="R1212" i="3"/>
  <c r="Q1212" i="3"/>
  <c r="P1212" i="3"/>
  <c r="O1212" i="3"/>
  <c r="N1212" i="3"/>
  <c r="S1211" i="3"/>
  <c r="R1211" i="3"/>
  <c r="Q1211" i="3"/>
  <c r="P1211" i="3"/>
  <c r="O1211" i="3"/>
  <c r="N1211" i="3"/>
  <c r="S1210" i="3"/>
  <c r="R1210" i="3"/>
  <c r="Q1210" i="3"/>
  <c r="P1210" i="3"/>
  <c r="O1210" i="3"/>
  <c r="N1210" i="3"/>
  <c r="S1208" i="3"/>
  <c r="R1208" i="3"/>
  <c r="Q1208" i="3"/>
  <c r="P1208" i="3"/>
  <c r="O1208" i="3"/>
  <c r="N1208" i="3"/>
  <c r="S1207" i="3"/>
  <c r="R1207" i="3"/>
  <c r="Q1207" i="3"/>
  <c r="P1207" i="3"/>
  <c r="O1207" i="3"/>
  <c r="N1207" i="3"/>
  <c r="S1206" i="3"/>
  <c r="R1206" i="3"/>
  <c r="Q1206" i="3"/>
  <c r="P1206" i="3"/>
  <c r="O1206" i="3"/>
  <c r="N1206" i="3"/>
  <c r="S1205" i="3"/>
  <c r="R1205" i="3"/>
  <c r="Q1205" i="3"/>
  <c r="P1205" i="3"/>
  <c r="O1205" i="3"/>
  <c r="N1205" i="3"/>
  <c r="S1204" i="3"/>
  <c r="R1204" i="3"/>
  <c r="Q1204" i="3"/>
  <c r="P1204" i="3"/>
  <c r="O1204" i="3"/>
  <c r="N1204" i="3"/>
  <c r="S1203" i="3"/>
  <c r="R1203" i="3"/>
  <c r="Q1203" i="3"/>
  <c r="P1203" i="3"/>
  <c r="O1203" i="3"/>
  <c r="N1203" i="3"/>
  <c r="S1202" i="3"/>
  <c r="R1202" i="3"/>
  <c r="Q1202" i="3"/>
  <c r="P1202" i="3"/>
  <c r="O1202" i="3"/>
  <c r="N1202" i="3"/>
  <c r="S1201" i="3"/>
  <c r="R1201" i="3"/>
  <c r="Q1201" i="3"/>
  <c r="P1201" i="3"/>
  <c r="O1201" i="3"/>
  <c r="N1201" i="3"/>
  <c r="S1200" i="3"/>
  <c r="R1200" i="3"/>
  <c r="Q1200" i="3"/>
  <c r="P1200" i="3"/>
  <c r="O1200" i="3"/>
  <c r="N1200" i="3"/>
  <c r="S1199" i="3"/>
  <c r="R1199" i="3"/>
  <c r="Q1199" i="3"/>
  <c r="P1199" i="3"/>
  <c r="O1199" i="3"/>
  <c r="N1199" i="3"/>
  <c r="S1198" i="3"/>
  <c r="R1198" i="3"/>
  <c r="Q1198" i="3"/>
  <c r="P1198" i="3"/>
  <c r="O1198" i="3"/>
  <c r="N1198" i="3"/>
  <c r="S1197" i="3"/>
  <c r="R1197" i="3"/>
  <c r="Q1197" i="3"/>
  <c r="P1197" i="3"/>
  <c r="O1197" i="3"/>
  <c r="N1197" i="3"/>
  <c r="S1196" i="3"/>
  <c r="R1196" i="3"/>
  <c r="Q1196" i="3"/>
  <c r="P1196" i="3"/>
  <c r="O1196" i="3"/>
  <c r="N1196" i="3"/>
  <c r="S1195" i="3"/>
  <c r="R1195" i="3"/>
  <c r="Q1195" i="3"/>
  <c r="P1195" i="3"/>
  <c r="O1195" i="3"/>
  <c r="N1195" i="3"/>
  <c r="S1193" i="3"/>
  <c r="R1193" i="3"/>
  <c r="Q1193" i="3"/>
  <c r="P1193" i="3"/>
  <c r="O1193" i="3"/>
  <c r="N1193" i="3"/>
  <c r="S1192" i="3"/>
  <c r="R1192" i="3"/>
  <c r="Q1192" i="3"/>
  <c r="P1192" i="3"/>
  <c r="O1192" i="3"/>
  <c r="N1192" i="3"/>
  <c r="S1191" i="3"/>
  <c r="R1191" i="3"/>
  <c r="Q1191" i="3"/>
  <c r="P1191" i="3"/>
  <c r="O1191" i="3"/>
  <c r="N1191" i="3"/>
  <c r="S1190" i="3"/>
  <c r="R1190" i="3"/>
  <c r="Q1190" i="3"/>
  <c r="P1190" i="3"/>
  <c r="O1190" i="3"/>
  <c r="N1190" i="3"/>
  <c r="S1189" i="3"/>
  <c r="R1189" i="3"/>
  <c r="Q1189" i="3"/>
  <c r="P1189" i="3"/>
  <c r="O1189" i="3"/>
  <c r="N1189" i="3"/>
  <c r="S1188" i="3"/>
  <c r="S1171" i="3" s="1"/>
  <c r="L1173" i="3" s="1"/>
  <c r="R1188" i="3"/>
  <c r="Q1188" i="3"/>
  <c r="P1188" i="3"/>
  <c r="O1188" i="3"/>
  <c r="N1188" i="3"/>
  <c r="K1177" i="3"/>
  <c r="H1177" i="3"/>
  <c r="I1177" i="3" s="1"/>
  <c r="L1176" i="3"/>
  <c r="K1176" i="3"/>
  <c r="H1176" i="3"/>
  <c r="I1176" i="3" s="1"/>
  <c r="K1175" i="3"/>
  <c r="H1175" i="3"/>
  <c r="I1175" i="3" s="1"/>
  <c r="K1174" i="3"/>
  <c r="H1174" i="3"/>
  <c r="I1174" i="3" s="1"/>
  <c r="K1173" i="3"/>
  <c r="H1173" i="3"/>
  <c r="I1173" i="3" s="1"/>
  <c r="K1172" i="3"/>
  <c r="H1172" i="3"/>
  <c r="I1172" i="3" s="1"/>
  <c r="W1171" i="3"/>
  <c r="L1177" i="3" s="1"/>
  <c r="P1171" i="3"/>
  <c r="K1171" i="3"/>
  <c r="K1178" i="3" s="1"/>
  <c r="H1171" i="3"/>
  <c r="I1171" i="3" s="1"/>
  <c r="W1167" i="3"/>
  <c r="V1167" i="3"/>
  <c r="V1105" i="3" s="1"/>
  <c r="L1110" i="3" s="1"/>
  <c r="P1167" i="3"/>
  <c r="O1167" i="3"/>
  <c r="N1167" i="3"/>
  <c r="U1163" i="3"/>
  <c r="T1163" i="3"/>
  <c r="P1163" i="3"/>
  <c r="O1163" i="3"/>
  <c r="N1163" i="3"/>
  <c r="U1162" i="3"/>
  <c r="T1162" i="3"/>
  <c r="P1162" i="3"/>
  <c r="O1162" i="3"/>
  <c r="N1162" i="3"/>
  <c r="U1161" i="3"/>
  <c r="T1161" i="3"/>
  <c r="P1161" i="3"/>
  <c r="O1161" i="3"/>
  <c r="N1161" i="3"/>
  <c r="U1160" i="3"/>
  <c r="T1160" i="3"/>
  <c r="P1160" i="3"/>
  <c r="O1160" i="3"/>
  <c r="N1160" i="3"/>
  <c r="U1159" i="3"/>
  <c r="T1159" i="3"/>
  <c r="P1159" i="3"/>
  <c r="O1159" i="3"/>
  <c r="N1159" i="3"/>
  <c r="U1158" i="3"/>
  <c r="T1158" i="3"/>
  <c r="P1158" i="3"/>
  <c r="O1158" i="3"/>
  <c r="N1158" i="3"/>
  <c r="U1157" i="3"/>
  <c r="T1157" i="3"/>
  <c r="P1157" i="3"/>
  <c r="O1157" i="3"/>
  <c r="N1157" i="3"/>
  <c r="U1156" i="3"/>
  <c r="T1156" i="3"/>
  <c r="P1156" i="3"/>
  <c r="O1156" i="3"/>
  <c r="N1156" i="3"/>
  <c r="U1155" i="3"/>
  <c r="T1155" i="3"/>
  <c r="P1155" i="3"/>
  <c r="O1155" i="3"/>
  <c r="N1155" i="3"/>
  <c r="U1154" i="3"/>
  <c r="T1154" i="3"/>
  <c r="P1154" i="3"/>
  <c r="O1154" i="3"/>
  <c r="N1154" i="3"/>
  <c r="U1152" i="3"/>
  <c r="T1152" i="3"/>
  <c r="P1152" i="3"/>
  <c r="O1152" i="3"/>
  <c r="N1152" i="3"/>
  <c r="U1151" i="3"/>
  <c r="T1151" i="3"/>
  <c r="P1151" i="3"/>
  <c r="O1151" i="3"/>
  <c r="N1151" i="3"/>
  <c r="U1150" i="3"/>
  <c r="T1150" i="3"/>
  <c r="P1150" i="3"/>
  <c r="O1150" i="3"/>
  <c r="N1150" i="3"/>
  <c r="U1149" i="3"/>
  <c r="T1149" i="3"/>
  <c r="P1149" i="3"/>
  <c r="O1149" i="3"/>
  <c r="N1149" i="3"/>
  <c r="U1148" i="3"/>
  <c r="T1148" i="3"/>
  <c r="P1148" i="3"/>
  <c r="O1148" i="3"/>
  <c r="N1148" i="3"/>
  <c r="U1147" i="3"/>
  <c r="T1147" i="3"/>
  <c r="T1105" i="3" s="1"/>
  <c r="L1108" i="3" s="1"/>
  <c r="P1147" i="3"/>
  <c r="O1147" i="3"/>
  <c r="N1147" i="3"/>
  <c r="U1146" i="3"/>
  <c r="U1105" i="3" s="1"/>
  <c r="L1109" i="3" s="1"/>
  <c r="T1146" i="3"/>
  <c r="P1146" i="3"/>
  <c r="O1146" i="3"/>
  <c r="N1146" i="3"/>
  <c r="S1141" i="3"/>
  <c r="R1141" i="3"/>
  <c r="Q1141" i="3"/>
  <c r="P1141" i="3"/>
  <c r="O1141" i="3"/>
  <c r="N1141" i="3"/>
  <c r="S1140" i="3"/>
  <c r="R1140" i="3"/>
  <c r="Q1140" i="3"/>
  <c r="P1140" i="3"/>
  <c r="O1140" i="3"/>
  <c r="N1140" i="3"/>
  <c r="S1139" i="3"/>
  <c r="R1139" i="3"/>
  <c r="Q1139" i="3"/>
  <c r="P1139" i="3"/>
  <c r="O1139" i="3"/>
  <c r="N1139" i="3"/>
  <c r="S1138" i="3"/>
  <c r="R1138" i="3"/>
  <c r="Q1138" i="3"/>
  <c r="P1138" i="3"/>
  <c r="O1138" i="3"/>
  <c r="N1138" i="3"/>
  <c r="S1137" i="3"/>
  <c r="R1137" i="3"/>
  <c r="Q1137" i="3"/>
  <c r="P1137" i="3"/>
  <c r="O1137" i="3"/>
  <c r="N1137" i="3"/>
  <c r="S1136" i="3"/>
  <c r="R1136" i="3"/>
  <c r="Q1136" i="3"/>
  <c r="P1136" i="3"/>
  <c r="O1136" i="3"/>
  <c r="N1136" i="3"/>
  <c r="S1135" i="3"/>
  <c r="R1135" i="3"/>
  <c r="Q1135" i="3"/>
  <c r="P1135" i="3"/>
  <c r="O1135" i="3"/>
  <c r="N1135" i="3"/>
  <c r="S1134" i="3"/>
  <c r="R1134" i="3"/>
  <c r="Q1134" i="3"/>
  <c r="P1134" i="3"/>
  <c r="O1134" i="3"/>
  <c r="N1134" i="3"/>
  <c r="S1133" i="3"/>
  <c r="R1133" i="3"/>
  <c r="Q1133" i="3"/>
  <c r="P1133" i="3"/>
  <c r="O1133" i="3"/>
  <c r="N1133" i="3"/>
  <c r="S1132" i="3"/>
  <c r="R1132" i="3"/>
  <c r="Q1132" i="3"/>
  <c r="P1132" i="3"/>
  <c r="O1132" i="3"/>
  <c r="N1132" i="3"/>
  <c r="S1131" i="3"/>
  <c r="R1131" i="3"/>
  <c r="Q1131" i="3"/>
  <c r="P1131" i="3"/>
  <c r="O1131" i="3"/>
  <c r="N1131" i="3"/>
  <c r="S1129" i="3"/>
  <c r="R1129" i="3"/>
  <c r="Q1129" i="3"/>
  <c r="P1129" i="3"/>
  <c r="O1129" i="3"/>
  <c r="N1129" i="3"/>
  <c r="S1128" i="3"/>
  <c r="R1128" i="3"/>
  <c r="Q1128" i="3"/>
  <c r="P1128" i="3"/>
  <c r="O1128" i="3"/>
  <c r="N1128" i="3"/>
  <c r="S1127" i="3"/>
  <c r="R1127" i="3"/>
  <c r="Q1127" i="3"/>
  <c r="P1127" i="3"/>
  <c r="O1127" i="3"/>
  <c r="N1127" i="3"/>
  <c r="S1126" i="3"/>
  <c r="R1126" i="3"/>
  <c r="Q1126" i="3"/>
  <c r="P1126" i="3"/>
  <c r="O1126" i="3"/>
  <c r="N1126" i="3"/>
  <c r="S1125" i="3"/>
  <c r="R1125" i="3"/>
  <c r="Q1125" i="3"/>
  <c r="P1125" i="3"/>
  <c r="O1125" i="3"/>
  <c r="N1125" i="3"/>
  <c r="S1124" i="3"/>
  <c r="R1124" i="3"/>
  <c r="Q1124" i="3"/>
  <c r="P1124" i="3"/>
  <c r="O1124" i="3"/>
  <c r="N1124" i="3"/>
  <c r="S1123" i="3"/>
  <c r="R1123" i="3"/>
  <c r="Q1123" i="3"/>
  <c r="P1123" i="3"/>
  <c r="O1123" i="3"/>
  <c r="N1123" i="3"/>
  <c r="S1122" i="3"/>
  <c r="R1122" i="3"/>
  <c r="Q1122" i="3"/>
  <c r="P1122" i="3"/>
  <c r="P1105" i="3" s="1"/>
  <c r="O1122" i="3"/>
  <c r="N1122" i="3"/>
  <c r="K1111" i="3"/>
  <c r="H1111" i="3"/>
  <c r="I1111" i="3" s="1"/>
  <c r="K1110" i="3"/>
  <c r="H1110" i="3"/>
  <c r="I1110" i="3" s="1"/>
  <c r="K1109" i="3"/>
  <c r="H1109" i="3"/>
  <c r="I1109" i="3" s="1"/>
  <c r="K1108" i="3"/>
  <c r="H1108" i="3"/>
  <c r="I1108" i="3" s="1"/>
  <c r="K1107" i="3"/>
  <c r="H1107" i="3"/>
  <c r="I1107" i="3" s="1"/>
  <c r="K1106" i="3"/>
  <c r="H1106" i="3"/>
  <c r="I1106" i="3" s="1"/>
  <c r="W1105" i="3"/>
  <c r="L1111" i="3" s="1"/>
  <c r="S1105" i="3"/>
  <c r="L1107" i="3" s="1"/>
  <c r="K1105" i="3"/>
  <c r="K1112" i="3" s="1"/>
  <c r="H1105" i="3"/>
  <c r="I1105" i="3" s="1"/>
  <c r="W1101" i="3"/>
  <c r="V1101" i="3"/>
  <c r="P1101" i="3"/>
  <c r="O1101" i="3"/>
  <c r="N1101" i="3"/>
  <c r="U1097" i="3"/>
  <c r="T1097" i="3"/>
  <c r="P1097" i="3"/>
  <c r="O1097" i="3"/>
  <c r="N1097" i="3"/>
  <c r="U1096" i="3"/>
  <c r="T1096" i="3"/>
  <c r="P1096" i="3"/>
  <c r="O1096" i="3"/>
  <c r="N1096" i="3"/>
  <c r="U1094" i="3"/>
  <c r="T1094" i="3"/>
  <c r="P1094" i="3"/>
  <c r="O1094" i="3"/>
  <c r="N1094" i="3"/>
  <c r="U1093" i="3"/>
  <c r="T1093" i="3"/>
  <c r="P1093" i="3"/>
  <c r="O1093" i="3"/>
  <c r="N1093" i="3"/>
  <c r="U1092" i="3"/>
  <c r="T1092" i="3"/>
  <c r="P1092" i="3"/>
  <c r="O1092" i="3"/>
  <c r="N1092" i="3"/>
  <c r="U1091" i="3"/>
  <c r="T1091" i="3"/>
  <c r="P1091" i="3"/>
  <c r="O1091" i="3"/>
  <c r="N1091" i="3"/>
  <c r="U1090" i="3"/>
  <c r="T1090" i="3"/>
  <c r="P1090" i="3"/>
  <c r="O1090" i="3"/>
  <c r="N1090" i="3"/>
  <c r="U1089" i="3"/>
  <c r="T1089" i="3"/>
  <c r="P1089" i="3"/>
  <c r="O1089" i="3"/>
  <c r="N1089" i="3"/>
  <c r="U1088" i="3"/>
  <c r="U1056" i="3" s="1"/>
  <c r="L1060" i="3" s="1"/>
  <c r="T1088" i="3"/>
  <c r="P1088" i="3"/>
  <c r="O1088" i="3"/>
  <c r="N1088" i="3"/>
  <c r="S1083" i="3"/>
  <c r="R1083" i="3"/>
  <c r="Q1083" i="3"/>
  <c r="P1083" i="3"/>
  <c r="O1083" i="3"/>
  <c r="N1083" i="3"/>
  <c r="S1082" i="3"/>
  <c r="R1082" i="3"/>
  <c r="Q1082" i="3"/>
  <c r="P1082" i="3"/>
  <c r="O1082" i="3"/>
  <c r="N1082" i="3"/>
  <c r="S1080" i="3"/>
  <c r="R1080" i="3"/>
  <c r="Q1080" i="3"/>
  <c r="P1080" i="3"/>
  <c r="O1080" i="3"/>
  <c r="N1080" i="3"/>
  <c r="S1079" i="3"/>
  <c r="R1079" i="3"/>
  <c r="Q1079" i="3"/>
  <c r="P1079" i="3"/>
  <c r="O1079" i="3"/>
  <c r="N1079" i="3"/>
  <c r="S1078" i="3"/>
  <c r="R1078" i="3"/>
  <c r="Q1078" i="3"/>
  <c r="P1078" i="3"/>
  <c r="O1078" i="3"/>
  <c r="N1078" i="3"/>
  <c r="S1077" i="3"/>
  <c r="R1077" i="3"/>
  <c r="Q1077" i="3"/>
  <c r="P1077" i="3"/>
  <c r="O1077" i="3"/>
  <c r="N1077" i="3"/>
  <c r="S1076" i="3"/>
  <c r="R1076" i="3"/>
  <c r="Q1076" i="3"/>
  <c r="P1076" i="3"/>
  <c r="O1076" i="3"/>
  <c r="N1076" i="3"/>
  <c r="S1075" i="3"/>
  <c r="R1075" i="3"/>
  <c r="Q1075" i="3"/>
  <c r="P1075" i="3"/>
  <c r="O1075" i="3"/>
  <c r="N1075" i="3"/>
  <c r="S1074" i="3"/>
  <c r="R1074" i="3"/>
  <c r="Q1074" i="3"/>
  <c r="P1074" i="3"/>
  <c r="O1074" i="3"/>
  <c r="N1074" i="3"/>
  <c r="S1073" i="3"/>
  <c r="R1073" i="3"/>
  <c r="R1056" i="3" s="1"/>
  <c r="L1057" i="3" s="1"/>
  <c r="Q1073" i="3"/>
  <c r="Q1056" i="3" s="1"/>
  <c r="L1056" i="3" s="1"/>
  <c r="P1073" i="3"/>
  <c r="O1073" i="3"/>
  <c r="N1073" i="3"/>
  <c r="N1056" i="3" s="1"/>
  <c r="K1062" i="3"/>
  <c r="I1062" i="3"/>
  <c r="H1062" i="3"/>
  <c r="K1061" i="3"/>
  <c r="H1061" i="3"/>
  <c r="I1061" i="3" s="1"/>
  <c r="K1060" i="3"/>
  <c r="I1060" i="3"/>
  <c r="H1060" i="3"/>
  <c r="K1059" i="3"/>
  <c r="H1059" i="3"/>
  <c r="I1059" i="3" s="1"/>
  <c r="K1058" i="3"/>
  <c r="I1058" i="3"/>
  <c r="H1058" i="3"/>
  <c r="K1057" i="3"/>
  <c r="H1057" i="3"/>
  <c r="I1057" i="3" s="1"/>
  <c r="W1056" i="3"/>
  <c r="L1062" i="3" s="1"/>
  <c r="V1056" i="3"/>
  <c r="L1061" i="3" s="1"/>
  <c r="K1056" i="3"/>
  <c r="H1056" i="3"/>
  <c r="I1056" i="3" s="1"/>
  <c r="W1052" i="3"/>
  <c r="W982" i="3" s="1"/>
  <c r="L988" i="3" s="1"/>
  <c r="V1052" i="3"/>
  <c r="P1052" i="3"/>
  <c r="O1052" i="3"/>
  <c r="N1052" i="3"/>
  <c r="U1048" i="3"/>
  <c r="T1048" i="3"/>
  <c r="P1048" i="3"/>
  <c r="O1048" i="3"/>
  <c r="N1048" i="3"/>
  <c r="U1047" i="3"/>
  <c r="T1047" i="3"/>
  <c r="P1047" i="3"/>
  <c r="O1047" i="3"/>
  <c r="N1047" i="3"/>
  <c r="U1046" i="3"/>
  <c r="T1046" i="3"/>
  <c r="P1046" i="3"/>
  <c r="O1046" i="3"/>
  <c r="N1046" i="3"/>
  <c r="U1044" i="3"/>
  <c r="T1044" i="3"/>
  <c r="P1044" i="3"/>
  <c r="O1044" i="3"/>
  <c r="N1044" i="3"/>
  <c r="U1043" i="3"/>
  <c r="T1043" i="3"/>
  <c r="P1043" i="3"/>
  <c r="O1043" i="3"/>
  <c r="N1043" i="3"/>
  <c r="U1042" i="3"/>
  <c r="T1042" i="3"/>
  <c r="P1042" i="3"/>
  <c r="O1042" i="3"/>
  <c r="N1042" i="3"/>
  <c r="U1041" i="3"/>
  <c r="T1041" i="3"/>
  <c r="P1041" i="3"/>
  <c r="O1041" i="3"/>
  <c r="N1041" i="3"/>
  <c r="U1040" i="3"/>
  <c r="T1040" i="3"/>
  <c r="P1040" i="3"/>
  <c r="O1040" i="3"/>
  <c r="N1040" i="3"/>
  <c r="U1039" i="3"/>
  <c r="T1039" i="3"/>
  <c r="P1039" i="3"/>
  <c r="O1039" i="3"/>
  <c r="N1039" i="3"/>
  <c r="U1038" i="3"/>
  <c r="T1038" i="3"/>
  <c r="P1038" i="3"/>
  <c r="O1038" i="3"/>
  <c r="N1038" i="3"/>
  <c r="U1037" i="3"/>
  <c r="T1037" i="3"/>
  <c r="P1037" i="3"/>
  <c r="O1037" i="3"/>
  <c r="N1037" i="3"/>
  <c r="U1036" i="3"/>
  <c r="T1036" i="3"/>
  <c r="P1036" i="3"/>
  <c r="O1036" i="3"/>
  <c r="N1036" i="3"/>
  <c r="U1035" i="3"/>
  <c r="T1035" i="3"/>
  <c r="P1035" i="3"/>
  <c r="O1035" i="3"/>
  <c r="N1035" i="3"/>
  <c r="U1034" i="3"/>
  <c r="T1034" i="3"/>
  <c r="P1034" i="3"/>
  <c r="O1034" i="3"/>
  <c r="N1034" i="3"/>
  <c r="U1033" i="3"/>
  <c r="T1033" i="3"/>
  <c r="P1033" i="3"/>
  <c r="O1033" i="3"/>
  <c r="N1033" i="3"/>
  <c r="U1031" i="3"/>
  <c r="T1031" i="3"/>
  <c r="P1031" i="3"/>
  <c r="O1031" i="3"/>
  <c r="N1031" i="3"/>
  <c r="U1030" i="3"/>
  <c r="T1030" i="3"/>
  <c r="P1030" i="3"/>
  <c r="O1030" i="3"/>
  <c r="N1030" i="3"/>
  <c r="U1029" i="3"/>
  <c r="T1029" i="3"/>
  <c r="P1029" i="3"/>
  <c r="O1029" i="3"/>
  <c r="N1029" i="3"/>
  <c r="S1024" i="3"/>
  <c r="R1024" i="3"/>
  <c r="Q1024" i="3"/>
  <c r="P1024" i="3"/>
  <c r="O1024" i="3"/>
  <c r="N1024" i="3"/>
  <c r="S1023" i="3"/>
  <c r="R1023" i="3"/>
  <c r="Q1023" i="3"/>
  <c r="P1023" i="3"/>
  <c r="O1023" i="3"/>
  <c r="N1023" i="3"/>
  <c r="S1022" i="3"/>
  <c r="R1022" i="3"/>
  <c r="Q1022" i="3"/>
  <c r="P1022" i="3"/>
  <c r="O1022" i="3"/>
  <c r="N1022" i="3"/>
  <c r="S1021" i="3"/>
  <c r="R1021" i="3"/>
  <c r="Q1021" i="3"/>
  <c r="P1021" i="3"/>
  <c r="O1021" i="3"/>
  <c r="N1021" i="3"/>
  <c r="S1019" i="3"/>
  <c r="R1019" i="3"/>
  <c r="Q1019" i="3"/>
  <c r="P1019" i="3"/>
  <c r="O1019" i="3"/>
  <c r="N1019" i="3"/>
  <c r="S1018" i="3"/>
  <c r="R1018" i="3"/>
  <c r="Q1018" i="3"/>
  <c r="P1018" i="3"/>
  <c r="O1018" i="3"/>
  <c r="N1018" i="3"/>
  <c r="S1017" i="3"/>
  <c r="R1017" i="3"/>
  <c r="Q1017" i="3"/>
  <c r="P1017" i="3"/>
  <c r="O1017" i="3"/>
  <c r="N1017" i="3"/>
  <c r="S1016" i="3"/>
  <c r="R1016" i="3"/>
  <c r="Q1016" i="3"/>
  <c r="P1016" i="3"/>
  <c r="O1016" i="3"/>
  <c r="N1016" i="3"/>
  <c r="S1015" i="3"/>
  <c r="R1015" i="3"/>
  <c r="Q1015" i="3"/>
  <c r="P1015" i="3"/>
  <c r="O1015" i="3"/>
  <c r="N1015" i="3"/>
  <c r="S1014" i="3"/>
  <c r="R1014" i="3"/>
  <c r="Q1014" i="3"/>
  <c r="P1014" i="3"/>
  <c r="O1014" i="3"/>
  <c r="N1014" i="3"/>
  <c r="S1013" i="3"/>
  <c r="R1013" i="3"/>
  <c r="Q1013" i="3"/>
  <c r="P1013" i="3"/>
  <c r="O1013" i="3"/>
  <c r="N1013" i="3"/>
  <c r="S1012" i="3"/>
  <c r="R1012" i="3"/>
  <c r="Q1012" i="3"/>
  <c r="P1012" i="3"/>
  <c r="O1012" i="3"/>
  <c r="N1012" i="3"/>
  <c r="S1011" i="3"/>
  <c r="R1011" i="3"/>
  <c r="Q1011" i="3"/>
  <c r="P1011" i="3"/>
  <c r="O1011" i="3"/>
  <c r="N1011" i="3"/>
  <c r="S1010" i="3"/>
  <c r="R1010" i="3"/>
  <c r="Q1010" i="3"/>
  <c r="P1010" i="3"/>
  <c r="O1010" i="3"/>
  <c r="N1010" i="3"/>
  <c r="S1009" i="3"/>
  <c r="R1009" i="3"/>
  <c r="Q1009" i="3"/>
  <c r="P1009" i="3"/>
  <c r="O1009" i="3"/>
  <c r="N1009" i="3"/>
  <c r="S1008" i="3"/>
  <c r="R1008" i="3"/>
  <c r="Q1008" i="3"/>
  <c r="P1008" i="3"/>
  <c r="O1008" i="3"/>
  <c r="N1008" i="3"/>
  <c r="S1007" i="3"/>
  <c r="R1007" i="3"/>
  <c r="Q1007" i="3"/>
  <c r="P1007" i="3"/>
  <c r="O1007" i="3"/>
  <c r="N1007" i="3"/>
  <c r="S1006" i="3"/>
  <c r="R1006" i="3"/>
  <c r="Q1006" i="3"/>
  <c r="P1006" i="3"/>
  <c r="O1006" i="3"/>
  <c r="N1006" i="3"/>
  <c r="S1004" i="3"/>
  <c r="R1004" i="3"/>
  <c r="Q1004" i="3"/>
  <c r="P1004" i="3"/>
  <c r="O1004" i="3"/>
  <c r="N1004" i="3"/>
  <c r="S1003" i="3"/>
  <c r="R1003" i="3"/>
  <c r="Q1003" i="3"/>
  <c r="P1003" i="3"/>
  <c r="O1003" i="3"/>
  <c r="N1003" i="3"/>
  <c r="S1002" i="3"/>
  <c r="R1002" i="3"/>
  <c r="Q1002" i="3"/>
  <c r="P1002" i="3"/>
  <c r="O1002" i="3"/>
  <c r="N1002" i="3"/>
  <c r="S1001" i="3"/>
  <c r="R1001" i="3"/>
  <c r="Q1001" i="3"/>
  <c r="P1001" i="3"/>
  <c r="O1001" i="3"/>
  <c r="N1001" i="3"/>
  <c r="S1000" i="3"/>
  <c r="R1000" i="3"/>
  <c r="Q1000" i="3"/>
  <c r="P1000" i="3"/>
  <c r="O1000" i="3"/>
  <c r="N1000" i="3"/>
  <c r="S999" i="3"/>
  <c r="R999" i="3"/>
  <c r="Q999" i="3"/>
  <c r="Q982" i="3" s="1"/>
  <c r="L982" i="3" s="1"/>
  <c r="P999" i="3"/>
  <c r="P982" i="3" s="1"/>
  <c r="O999" i="3"/>
  <c r="N999" i="3"/>
  <c r="K988" i="3"/>
  <c r="H988" i="3"/>
  <c r="I988" i="3" s="1"/>
  <c r="K987" i="3"/>
  <c r="H987" i="3"/>
  <c r="I987" i="3" s="1"/>
  <c r="K986" i="3"/>
  <c r="H986" i="3"/>
  <c r="I986" i="3" s="1"/>
  <c r="K985" i="3"/>
  <c r="H985" i="3"/>
  <c r="I985" i="3" s="1"/>
  <c r="K984" i="3"/>
  <c r="H984" i="3"/>
  <c r="I984" i="3" s="1"/>
  <c r="K983" i="3"/>
  <c r="H983" i="3"/>
  <c r="I983" i="3" s="1"/>
  <c r="V982" i="3"/>
  <c r="L987" i="3" s="1"/>
  <c r="U982" i="3"/>
  <c r="L986" i="3" s="1"/>
  <c r="K982" i="3"/>
  <c r="K989" i="3" s="1"/>
  <c r="H982" i="3"/>
  <c r="I982" i="3" s="1"/>
  <c r="W978" i="3"/>
  <c r="W905" i="3" s="1"/>
  <c r="L911" i="3" s="1"/>
  <c r="V978" i="3"/>
  <c r="V905" i="3" s="1"/>
  <c r="L910" i="3" s="1"/>
  <c r="P978" i="3"/>
  <c r="O978" i="3"/>
  <c r="N978" i="3"/>
  <c r="U974" i="3"/>
  <c r="T974" i="3"/>
  <c r="P974" i="3"/>
  <c r="O974" i="3"/>
  <c r="N974" i="3"/>
  <c r="U973" i="3"/>
  <c r="T973" i="3"/>
  <c r="P973" i="3"/>
  <c r="O973" i="3"/>
  <c r="N973" i="3"/>
  <c r="U972" i="3"/>
  <c r="T972" i="3"/>
  <c r="P972" i="3"/>
  <c r="O972" i="3"/>
  <c r="N972" i="3"/>
  <c r="U971" i="3"/>
  <c r="T971" i="3"/>
  <c r="P971" i="3"/>
  <c r="O971" i="3"/>
  <c r="N971" i="3"/>
  <c r="U970" i="3"/>
  <c r="T970" i="3"/>
  <c r="P970" i="3"/>
  <c r="O970" i="3"/>
  <c r="N970" i="3"/>
  <c r="U968" i="3"/>
  <c r="T968" i="3"/>
  <c r="P968" i="3"/>
  <c r="O968" i="3"/>
  <c r="N968" i="3"/>
  <c r="U967" i="3"/>
  <c r="T967" i="3"/>
  <c r="P967" i="3"/>
  <c r="O967" i="3"/>
  <c r="N967" i="3"/>
  <c r="U966" i="3"/>
  <c r="T966" i="3"/>
  <c r="P966" i="3"/>
  <c r="O966" i="3"/>
  <c r="N966" i="3"/>
  <c r="U965" i="3"/>
  <c r="T965" i="3"/>
  <c r="P965" i="3"/>
  <c r="O965" i="3"/>
  <c r="N965" i="3"/>
  <c r="U964" i="3"/>
  <c r="T964" i="3"/>
  <c r="P964" i="3"/>
  <c r="O964" i="3"/>
  <c r="N964" i="3"/>
  <c r="U963" i="3"/>
  <c r="T963" i="3"/>
  <c r="P963" i="3"/>
  <c r="O963" i="3"/>
  <c r="N963" i="3"/>
  <c r="U962" i="3"/>
  <c r="T962" i="3"/>
  <c r="P962" i="3"/>
  <c r="O962" i="3"/>
  <c r="N962" i="3"/>
  <c r="U961" i="3"/>
  <c r="T961" i="3"/>
  <c r="P961" i="3"/>
  <c r="O961" i="3"/>
  <c r="N961" i="3"/>
  <c r="U960" i="3"/>
  <c r="T960" i="3"/>
  <c r="P960" i="3"/>
  <c r="O960" i="3"/>
  <c r="N960" i="3"/>
  <c r="U959" i="3"/>
  <c r="T959" i="3"/>
  <c r="P959" i="3"/>
  <c r="O959" i="3"/>
  <c r="N959" i="3"/>
  <c r="U958" i="3"/>
  <c r="T958" i="3"/>
  <c r="P958" i="3"/>
  <c r="O958" i="3"/>
  <c r="N958" i="3"/>
  <c r="U957" i="3"/>
  <c r="T957" i="3"/>
  <c r="P957" i="3"/>
  <c r="O957" i="3"/>
  <c r="N957" i="3"/>
  <c r="U955" i="3"/>
  <c r="T955" i="3"/>
  <c r="P955" i="3"/>
  <c r="O955" i="3"/>
  <c r="N955" i="3"/>
  <c r="U954" i="3"/>
  <c r="T954" i="3"/>
  <c r="P954" i="3"/>
  <c r="O954" i="3"/>
  <c r="N954" i="3"/>
  <c r="U953" i="3"/>
  <c r="T953" i="3"/>
  <c r="T905" i="3" s="1"/>
  <c r="L908" i="3" s="1"/>
  <c r="P953" i="3"/>
  <c r="O953" i="3"/>
  <c r="N953" i="3"/>
  <c r="S948" i="3"/>
  <c r="R948" i="3"/>
  <c r="Q948" i="3"/>
  <c r="P948" i="3"/>
  <c r="O948" i="3"/>
  <c r="N948" i="3"/>
  <c r="S947" i="3"/>
  <c r="R947" i="3"/>
  <c r="Q947" i="3"/>
  <c r="P947" i="3"/>
  <c r="O947" i="3"/>
  <c r="N947" i="3"/>
  <c r="S946" i="3"/>
  <c r="R946" i="3"/>
  <c r="Q946" i="3"/>
  <c r="P946" i="3"/>
  <c r="O946" i="3"/>
  <c r="N946" i="3"/>
  <c r="S945" i="3"/>
  <c r="R945" i="3"/>
  <c r="Q945" i="3"/>
  <c r="P945" i="3"/>
  <c r="O945" i="3"/>
  <c r="N945" i="3"/>
  <c r="S944" i="3"/>
  <c r="R944" i="3"/>
  <c r="Q944" i="3"/>
  <c r="P944" i="3"/>
  <c r="O944" i="3"/>
  <c r="N944" i="3"/>
  <c r="S942" i="3"/>
  <c r="R942" i="3"/>
  <c r="Q942" i="3"/>
  <c r="P942" i="3"/>
  <c r="O942" i="3"/>
  <c r="N942" i="3"/>
  <c r="S941" i="3"/>
  <c r="R941" i="3"/>
  <c r="Q941" i="3"/>
  <c r="P941" i="3"/>
  <c r="O941" i="3"/>
  <c r="N941" i="3"/>
  <c r="S940" i="3"/>
  <c r="R940" i="3"/>
  <c r="Q940" i="3"/>
  <c r="P940" i="3"/>
  <c r="O940" i="3"/>
  <c r="N940" i="3"/>
  <c r="S939" i="3"/>
  <c r="R939" i="3"/>
  <c r="Q939" i="3"/>
  <c r="P939" i="3"/>
  <c r="O939" i="3"/>
  <c r="N939" i="3"/>
  <c r="S938" i="3"/>
  <c r="R938" i="3"/>
  <c r="Q938" i="3"/>
  <c r="P938" i="3"/>
  <c r="O938" i="3"/>
  <c r="N938" i="3"/>
  <c r="S937" i="3"/>
  <c r="R937" i="3"/>
  <c r="Q937" i="3"/>
  <c r="P937" i="3"/>
  <c r="O937" i="3"/>
  <c r="N937" i="3"/>
  <c r="S936" i="3"/>
  <c r="R936" i="3"/>
  <c r="Q936" i="3"/>
  <c r="P936" i="3"/>
  <c r="O936" i="3"/>
  <c r="N936" i="3"/>
  <c r="S935" i="3"/>
  <c r="R935" i="3"/>
  <c r="Q935" i="3"/>
  <c r="P935" i="3"/>
  <c r="O935" i="3"/>
  <c r="N935" i="3"/>
  <c r="S934" i="3"/>
  <c r="R934" i="3"/>
  <c r="Q934" i="3"/>
  <c r="P934" i="3"/>
  <c r="O934" i="3"/>
  <c r="N934" i="3"/>
  <c r="S933" i="3"/>
  <c r="R933" i="3"/>
  <c r="Q933" i="3"/>
  <c r="P933" i="3"/>
  <c r="O933" i="3"/>
  <c r="N933" i="3"/>
  <c r="S932" i="3"/>
  <c r="R932" i="3"/>
  <c r="Q932" i="3"/>
  <c r="P932" i="3"/>
  <c r="O932" i="3"/>
  <c r="N932" i="3"/>
  <c r="S931" i="3"/>
  <c r="R931" i="3"/>
  <c r="Q931" i="3"/>
  <c r="P931" i="3"/>
  <c r="O931" i="3"/>
  <c r="N931" i="3"/>
  <c r="S930" i="3"/>
  <c r="R930" i="3"/>
  <c r="Q930" i="3"/>
  <c r="P930" i="3"/>
  <c r="O930" i="3"/>
  <c r="N930" i="3"/>
  <c r="S929" i="3"/>
  <c r="R929" i="3"/>
  <c r="Q929" i="3"/>
  <c r="P929" i="3"/>
  <c r="O929" i="3"/>
  <c r="N929" i="3"/>
  <c r="S927" i="3"/>
  <c r="R927" i="3"/>
  <c r="Q927" i="3"/>
  <c r="P927" i="3"/>
  <c r="O927" i="3"/>
  <c r="N927" i="3"/>
  <c r="S926" i="3"/>
  <c r="R926" i="3"/>
  <c r="Q926" i="3"/>
  <c r="P926" i="3"/>
  <c r="O926" i="3"/>
  <c r="N926" i="3"/>
  <c r="S925" i="3"/>
  <c r="R925" i="3"/>
  <c r="Q925" i="3"/>
  <c r="P925" i="3"/>
  <c r="O925" i="3"/>
  <c r="N925" i="3"/>
  <c r="S924" i="3"/>
  <c r="R924" i="3"/>
  <c r="Q924" i="3"/>
  <c r="P924" i="3"/>
  <c r="O924" i="3"/>
  <c r="N924" i="3"/>
  <c r="S923" i="3"/>
  <c r="R923" i="3"/>
  <c r="Q923" i="3"/>
  <c r="P923" i="3"/>
  <c r="O923" i="3"/>
  <c r="N923" i="3"/>
  <c r="S922" i="3"/>
  <c r="S905" i="3" s="1"/>
  <c r="L907" i="3" s="1"/>
  <c r="R922" i="3"/>
  <c r="Q922" i="3"/>
  <c r="P922" i="3"/>
  <c r="O922" i="3"/>
  <c r="O905" i="3" s="1"/>
  <c r="N922" i="3"/>
  <c r="K911" i="3"/>
  <c r="H911" i="3"/>
  <c r="I911" i="3" s="1"/>
  <c r="K910" i="3"/>
  <c r="H910" i="3"/>
  <c r="I910" i="3" s="1"/>
  <c r="K909" i="3"/>
  <c r="H909" i="3"/>
  <c r="I909" i="3" s="1"/>
  <c r="K908" i="3"/>
  <c r="H908" i="3"/>
  <c r="I908" i="3" s="1"/>
  <c r="K907" i="3"/>
  <c r="H907" i="3"/>
  <c r="I907" i="3" s="1"/>
  <c r="K906" i="3"/>
  <c r="H906" i="3"/>
  <c r="I906" i="3" s="1"/>
  <c r="P905" i="3"/>
  <c r="K905" i="3"/>
  <c r="I905" i="3"/>
  <c r="H905" i="3"/>
  <c r="W901" i="3"/>
  <c r="W838" i="3" s="1"/>
  <c r="L844" i="3" s="1"/>
  <c r="V901" i="3"/>
  <c r="P901" i="3"/>
  <c r="O901" i="3"/>
  <c r="N901" i="3"/>
  <c r="U897" i="3"/>
  <c r="T897" i="3"/>
  <c r="P897" i="3"/>
  <c r="O897" i="3"/>
  <c r="N897" i="3"/>
  <c r="U896" i="3"/>
  <c r="T896" i="3"/>
  <c r="P896" i="3"/>
  <c r="O896" i="3"/>
  <c r="N896" i="3"/>
  <c r="U895" i="3"/>
  <c r="T895" i="3"/>
  <c r="P895" i="3"/>
  <c r="O895" i="3"/>
  <c r="N895" i="3"/>
  <c r="U894" i="3"/>
  <c r="T894" i="3"/>
  <c r="P894" i="3"/>
  <c r="O894" i="3"/>
  <c r="N894" i="3"/>
  <c r="U893" i="3"/>
  <c r="T893" i="3"/>
  <c r="P893" i="3"/>
  <c r="O893" i="3"/>
  <c r="N893" i="3"/>
  <c r="U892" i="3"/>
  <c r="T892" i="3"/>
  <c r="P892" i="3"/>
  <c r="O892" i="3"/>
  <c r="N892" i="3"/>
  <c r="U890" i="3"/>
  <c r="T890" i="3"/>
  <c r="P890" i="3"/>
  <c r="O890" i="3"/>
  <c r="N890" i="3"/>
  <c r="U889" i="3"/>
  <c r="T889" i="3"/>
  <c r="P889" i="3"/>
  <c r="O889" i="3"/>
  <c r="N889" i="3"/>
  <c r="U888" i="3"/>
  <c r="T888" i="3"/>
  <c r="P888" i="3"/>
  <c r="O888" i="3"/>
  <c r="N888" i="3"/>
  <c r="U887" i="3"/>
  <c r="T887" i="3"/>
  <c r="P887" i="3"/>
  <c r="O887" i="3"/>
  <c r="N887" i="3"/>
  <c r="U886" i="3"/>
  <c r="T886" i="3"/>
  <c r="P886" i="3"/>
  <c r="O886" i="3"/>
  <c r="N886" i="3"/>
  <c r="U885" i="3"/>
  <c r="T885" i="3"/>
  <c r="P885" i="3"/>
  <c r="O885" i="3"/>
  <c r="N885" i="3"/>
  <c r="U884" i="3"/>
  <c r="T884" i="3"/>
  <c r="P884" i="3"/>
  <c r="O884" i="3"/>
  <c r="N884" i="3"/>
  <c r="U883" i="3"/>
  <c r="T883" i="3"/>
  <c r="P883" i="3"/>
  <c r="O883" i="3"/>
  <c r="N883" i="3"/>
  <c r="U881" i="3"/>
  <c r="T881" i="3"/>
  <c r="P881" i="3"/>
  <c r="O881" i="3"/>
  <c r="O838" i="3" s="1"/>
  <c r="N881" i="3"/>
  <c r="U880" i="3"/>
  <c r="T880" i="3"/>
  <c r="P880" i="3"/>
  <c r="O880" i="3"/>
  <c r="N880" i="3"/>
  <c r="S875" i="3"/>
  <c r="R875" i="3"/>
  <c r="Q875" i="3"/>
  <c r="P875" i="3"/>
  <c r="O875" i="3"/>
  <c r="N875" i="3"/>
  <c r="S874" i="3"/>
  <c r="R874" i="3"/>
  <c r="Q874" i="3"/>
  <c r="P874" i="3"/>
  <c r="O874" i="3"/>
  <c r="N874" i="3"/>
  <c r="S873" i="3"/>
  <c r="R873" i="3"/>
  <c r="Q873" i="3"/>
  <c r="P873" i="3"/>
  <c r="O873" i="3"/>
  <c r="N873" i="3"/>
  <c r="S872" i="3"/>
  <c r="R872" i="3"/>
  <c r="Q872" i="3"/>
  <c r="P872" i="3"/>
  <c r="O872" i="3"/>
  <c r="N872" i="3"/>
  <c r="S871" i="3"/>
  <c r="R871" i="3"/>
  <c r="Q871" i="3"/>
  <c r="P871" i="3"/>
  <c r="O871" i="3"/>
  <c r="N871" i="3"/>
  <c r="S870" i="3"/>
  <c r="R870" i="3"/>
  <c r="Q870" i="3"/>
  <c r="P870" i="3"/>
  <c r="O870" i="3"/>
  <c r="N870" i="3"/>
  <c r="S869" i="3"/>
  <c r="R869" i="3"/>
  <c r="Q869" i="3"/>
  <c r="P869" i="3"/>
  <c r="O869" i="3"/>
  <c r="N869" i="3"/>
  <c r="S867" i="3"/>
  <c r="R867" i="3"/>
  <c r="Q867" i="3"/>
  <c r="P867" i="3"/>
  <c r="O867" i="3"/>
  <c r="N867" i="3"/>
  <c r="S866" i="3"/>
  <c r="R866" i="3"/>
  <c r="Q866" i="3"/>
  <c r="P866" i="3"/>
  <c r="O866" i="3"/>
  <c r="N866" i="3"/>
  <c r="S865" i="3"/>
  <c r="R865" i="3"/>
  <c r="Q865" i="3"/>
  <c r="P865" i="3"/>
  <c r="O865" i="3"/>
  <c r="N865" i="3"/>
  <c r="S864" i="3"/>
  <c r="R864" i="3"/>
  <c r="Q864" i="3"/>
  <c r="P864" i="3"/>
  <c r="O864" i="3"/>
  <c r="N864" i="3"/>
  <c r="S863" i="3"/>
  <c r="R863" i="3"/>
  <c r="Q863" i="3"/>
  <c r="P863" i="3"/>
  <c r="O863" i="3"/>
  <c r="N863" i="3"/>
  <c r="S862" i="3"/>
  <c r="R862" i="3"/>
  <c r="Q862" i="3"/>
  <c r="P862" i="3"/>
  <c r="O862" i="3"/>
  <c r="N862" i="3"/>
  <c r="S861" i="3"/>
  <c r="R861" i="3"/>
  <c r="Q861" i="3"/>
  <c r="P861" i="3"/>
  <c r="O861" i="3"/>
  <c r="N861" i="3"/>
  <c r="S860" i="3"/>
  <c r="R860" i="3"/>
  <c r="Q860" i="3"/>
  <c r="P860" i="3"/>
  <c r="O860" i="3"/>
  <c r="N860" i="3"/>
  <c r="S859" i="3"/>
  <c r="R859" i="3"/>
  <c r="Q859" i="3"/>
  <c r="P859" i="3"/>
  <c r="O859" i="3"/>
  <c r="N859" i="3"/>
  <c r="S858" i="3"/>
  <c r="R858" i="3"/>
  <c r="Q858" i="3"/>
  <c r="P858" i="3"/>
  <c r="O858" i="3"/>
  <c r="N858" i="3"/>
  <c r="S856" i="3"/>
  <c r="R856" i="3"/>
  <c r="Q856" i="3"/>
  <c r="P856" i="3"/>
  <c r="O856" i="3"/>
  <c r="N856" i="3"/>
  <c r="S855" i="3"/>
  <c r="R855" i="3"/>
  <c r="R838" i="3" s="1"/>
  <c r="L839" i="3" s="1"/>
  <c r="Q855" i="3"/>
  <c r="P855" i="3"/>
  <c r="O855" i="3"/>
  <c r="N855" i="3"/>
  <c r="N838" i="3" s="1"/>
  <c r="K844" i="3"/>
  <c r="H844" i="3"/>
  <c r="I844" i="3" s="1"/>
  <c r="K843" i="3"/>
  <c r="H843" i="3"/>
  <c r="I843" i="3" s="1"/>
  <c r="K842" i="3"/>
  <c r="H842" i="3"/>
  <c r="I842" i="3" s="1"/>
  <c r="K841" i="3"/>
  <c r="H841" i="3"/>
  <c r="I841" i="3" s="1"/>
  <c r="K840" i="3"/>
  <c r="H840" i="3"/>
  <c r="I840" i="3" s="1"/>
  <c r="K839" i="3"/>
  <c r="H839" i="3"/>
  <c r="I839" i="3" s="1"/>
  <c r="V838" i="3"/>
  <c r="L843" i="3" s="1"/>
  <c r="S838" i="3"/>
  <c r="L840" i="3" s="1"/>
  <c r="K838" i="3"/>
  <c r="K845" i="3" s="1"/>
  <c r="H838" i="3"/>
  <c r="I838" i="3" s="1"/>
  <c r="W834" i="3"/>
  <c r="V834" i="3"/>
  <c r="P834" i="3"/>
  <c r="O834" i="3"/>
  <c r="N834" i="3"/>
  <c r="U830" i="3"/>
  <c r="T830" i="3"/>
  <c r="P830" i="3"/>
  <c r="O830" i="3"/>
  <c r="N830" i="3"/>
  <c r="U829" i="3"/>
  <c r="T829" i="3"/>
  <c r="P829" i="3"/>
  <c r="O829" i="3"/>
  <c r="N829" i="3"/>
  <c r="U828" i="3"/>
  <c r="T828" i="3"/>
  <c r="P828" i="3"/>
  <c r="O828" i="3"/>
  <c r="N828" i="3"/>
  <c r="U827" i="3"/>
  <c r="T827" i="3"/>
  <c r="P827" i="3"/>
  <c r="O827" i="3"/>
  <c r="N827" i="3"/>
  <c r="U826" i="3"/>
  <c r="T826" i="3"/>
  <c r="P826" i="3"/>
  <c r="O826" i="3"/>
  <c r="N826" i="3"/>
  <c r="U824" i="3"/>
  <c r="T824" i="3"/>
  <c r="P824" i="3"/>
  <c r="O824" i="3"/>
  <c r="N824" i="3"/>
  <c r="U823" i="3"/>
  <c r="T823" i="3"/>
  <c r="P823" i="3"/>
  <c r="O823" i="3"/>
  <c r="N823" i="3"/>
  <c r="U822" i="3"/>
  <c r="T822" i="3"/>
  <c r="P822" i="3"/>
  <c r="O822" i="3"/>
  <c r="N822" i="3"/>
  <c r="U821" i="3"/>
  <c r="T821" i="3"/>
  <c r="P821" i="3"/>
  <c r="O821" i="3"/>
  <c r="N821" i="3"/>
  <c r="U820" i="3"/>
  <c r="T820" i="3"/>
  <c r="P820" i="3"/>
  <c r="O820" i="3"/>
  <c r="N820" i="3"/>
  <c r="S815" i="3"/>
  <c r="R815" i="3"/>
  <c r="Q815" i="3"/>
  <c r="P815" i="3"/>
  <c r="O815" i="3"/>
  <c r="N815" i="3"/>
  <c r="S814" i="3"/>
  <c r="R814" i="3"/>
  <c r="Q814" i="3"/>
  <c r="P814" i="3"/>
  <c r="O814" i="3"/>
  <c r="N814" i="3"/>
  <c r="S813" i="3"/>
  <c r="R813" i="3"/>
  <c r="Q813" i="3"/>
  <c r="P813" i="3"/>
  <c r="O813" i="3"/>
  <c r="N813" i="3"/>
  <c r="S812" i="3"/>
  <c r="R812" i="3"/>
  <c r="Q812" i="3"/>
  <c r="P812" i="3"/>
  <c r="O812" i="3"/>
  <c r="N812" i="3"/>
  <c r="S811" i="3"/>
  <c r="R811" i="3"/>
  <c r="Q811" i="3"/>
  <c r="P811" i="3"/>
  <c r="O811" i="3"/>
  <c r="N811" i="3"/>
  <c r="S810" i="3"/>
  <c r="R810" i="3"/>
  <c r="Q810" i="3"/>
  <c r="P810" i="3"/>
  <c r="O810" i="3"/>
  <c r="N810" i="3"/>
  <c r="S808" i="3"/>
  <c r="R808" i="3"/>
  <c r="Q808" i="3"/>
  <c r="P808" i="3"/>
  <c r="O808" i="3"/>
  <c r="N808" i="3"/>
  <c r="S807" i="3"/>
  <c r="R807" i="3"/>
  <c r="Q807" i="3"/>
  <c r="P807" i="3"/>
  <c r="O807" i="3"/>
  <c r="N807" i="3"/>
  <c r="S806" i="3"/>
  <c r="R806" i="3"/>
  <c r="Q806" i="3"/>
  <c r="P806" i="3"/>
  <c r="O806" i="3"/>
  <c r="N806" i="3"/>
  <c r="S805" i="3"/>
  <c r="R805" i="3"/>
  <c r="Q805" i="3"/>
  <c r="P805" i="3"/>
  <c r="O805" i="3"/>
  <c r="N805" i="3"/>
  <c r="S804" i="3"/>
  <c r="R804" i="3"/>
  <c r="Q804" i="3"/>
  <c r="P804" i="3"/>
  <c r="O804" i="3"/>
  <c r="N804" i="3"/>
  <c r="S803" i="3"/>
  <c r="R803" i="3"/>
  <c r="R786" i="3" s="1"/>
  <c r="L787" i="3" s="1"/>
  <c r="Q803" i="3"/>
  <c r="Q786" i="3" s="1"/>
  <c r="L786" i="3" s="1"/>
  <c r="P803" i="3"/>
  <c r="O803" i="3"/>
  <c r="N803" i="3"/>
  <c r="K792" i="3"/>
  <c r="I792" i="3"/>
  <c r="H792" i="3"/>
  <c r="K791" i="3"/>
  <c r="H791" i="3"/>
  <c r="I791" i="3" s="1"/>
  <c r="K790" i="3"/>
  <c r="H790" i="3"/>
  <c r="I790" i="3" s="1"/>
  <c r="K789" i="3"/>
  <c r="I789" i="3"/>
  <c r="H789" i="3"/>
  <c r="K788" i="3"/>
  <c r="H788" i="3"/>
  <c r="I788" i="3" s="1"/>
  <c r="K787" i="3"/>
  <c r="I787" i="3"/>
  <c r="H787" i="3"/>
  <c r="W786" i="3"/>
  <c r="L792" i="3" s="1"/>
  <c r="V786" i="3"/>
  <c r="L791" i="3" s="1"/>
  <c r="U786" i="3"/>
  <c r="L790" i="3" s="1"/>
  <c r="N786" i="3"/>
  <c r="K786" i="3"/>
  <c r="H786" i="3"/>
  <c r="I786" i="3" s="1"/>
  <c r="W782" i="3"/>
  <c r="W726" i="3" s="1"/>
  <c r="L732" i="3" s="1"/>
  <c r="V782" i="3"/>
  <c r="P782" i="3"/>
  <c r="O782" i="3"/>
  <c r="N782" i="3"/>
  <c r="U778" i="3"/>
  <c r="T778" i="3"/>
  <c r="P778" i="3"/>
  <c r="O778" i="3"/>
  <c r="N778" i="3"/>
  <c r="U777" i="3"/>
  <c r="T777" i="3"/>
  <c r="P777" i="3"/>
  <c r="O777" i="3"/>
  <c r="N777" i="3"/>
  <c r="U776" i="3"/>
  <c r="T776" i="3"/>
  <c r="P776" i="3"/>
  <c r="O776" i="3"/>
  <c r="N776" i="3"/>
  <c r="U775" i="3"/>
  <c r="T775" i="3"/>
  <c r="P775" i="3"/>
  <c r="O775" i="3"/>
  <c r="N775" i="3"/>
  <c r="U774" i="3"/>
  <c r="T774" i="3"/>
  <c r="P774" i="3"/>
  <c r="O774" i="3"/>
  <c r="N774" i="3"/>
  <c r="U773" i="3"/>
  <c r="T773" i="3"/>
  <c r="P773" i="3"/>
  <c r="O773" i="3"/>
  <c r="N773" i="3"/>
  <c r="U771" i="3"/>
  <c r="T771" i="3"/>
  <c r="P771" i="3"/>
  <c r="O771" i="3"/>
  <c r="N771" i="3"/>
  <c r="U770" i="3"/>
  <c r="T770" i="3"/>
  <c r="P770" i="3"/>
  <c r="O770" i="3"/>
  <c r="N770" i="3"/>
  <c r="U769" i="3"/>
  <c r="T769" i="3"/>
  <c r="P769" i="3"/>
  <c r="O769" i="3"/>
  <c r="N769" i="3"/>
  <c r="U768" i="3"/>
  <c r="T768" i="3"/>
  <c r="P768" i="3"/>
  <c r="O768" i="3"/>
  <c r="N768" i="3"/>
  <c r="U767" i="3"/>
  <c r="T767" i="3"/>
  <c r="P767" i="3"/>
  <c r="O767" i="3"/>
  <c r="N767" i="3"/>
  <c r="U766" i="3"/>
  <c r="T766" i="3"/>
  <c r="P766" i="3"/>
  <c r="O766" i="3"/>
  <c r="N766" i="3"/>
  <c r="U765" i="3"/>
  <c r="U726" i="3" s="1"/>
  <c r="L730" i="3" s="1"/>
  <c r="T765" i="3"/>
  <c r="P765" i="3"/>
  <c r="O765" i="3"/>
  <c r="N765" i="3"/>
  <c r="U764" i="3"/>
  <c r="T764" i="3"/>
  <c r="P764" i="3"/>
  <c r="O764" i="3"/>
  <c r="N764" i="3"/>
  <c r="S759" i="3"/>
  <c r="R759" i="3"/>
  <c r="Q759" i="3"/>
  <c r="P759" i="3"/>
  <c r="O759" i="3"/>
  <c r="N759" i="3"/>
  <c r="S758" i="3"/>
  <c r="R758" i="3"/>
  <c r="Q758" i="3"/>
  <c r="P758" i="3"/>
  <c r="O758" i="3"/>
  <c r="N758" i="3"/>
  <c r="S757" i="3"/>
  <c r="R757" i="3"/>
  <c r="Q757" i="3"/>
  <c r="P757" i="3"/>
  <c r="O757" i="3"/>
  <c r="N757" i="3"/>
  <c r="S756" i="3"/>
  <c r="R756" i="3"/>
  <c r="Q756" i="3"/>
  <c r="P756" i="3"/>
  <c r="O756" i="3"/>
  <c r="N756" i="3"/>
  <c r="S755" i="3"/>
  <c r="R755" i="3"/>
  <c r="Q755" i="3"/>
  <c r="P755" i="3"/>
  <c r="O755" i="3"/>
  <c r="N755" i="3"/>
  <c r="S754" i="3"/>
  <c r="R754" i="3"/>
  <c r="Q754" i="3"/>
  <c r="P754" i="3"/>
  <c r="O754" i="3"/>
  <c r="N754" i="3"/>
  <c r="S752" i="3"/>
  <c r="R752" i="3"/>
  <c r="Q752" i="3"/>
  <c r="P752" i="3"/>
  <c r="O752" i="3"/>
  <c r="N752" i="3"/>
  <c r="S751" i="3"/>
  <c r="R751" i="3"/>
  <c r="Q751" i="3"/>
  <c r="P751" i="3"/>
  <c r="O751" i="3"/>
  <c r="N751" i="3"/>
  <c r="S750" i="3"/>
  <c r="R750" i="3"/>
  <c r="Q750" i="3"/>
  <c r="P750" i="3"/>
  <c r="O750" i="3"/>
  <c r="N750" i="3"/>
  <c r="S749" i="3"/>
  <c r="R749" i="3"/>
  <c r="Q749" i="3"/>
  <c r="P749" i="3"/>
  <c r="O749" i="3"/>
  <c r="N749" i="3"/>
  <c r="S748" i="3"/>
  <c r="R748" i="3"/>
  <c r="Q748" i="3"/>
  <c r="P748" i="3"/>
  <c r="O748" i="3"/>
  <c r="N748" i="3"/>
  <c r="S747" i="3"/>
  <c r="R747" i="3"/>
  <c r="Q747" i="3"/>
  <c r="P747" i="3"/>
  <c r="O747" i="3"/>
  <c r="N747" i="3"/>
  <c r="S746" i="3"/>
  <c r="R746" i="3"/>
  <c r="Q746" i="3"/>
  <c r="P746" i="3"/>
  <c r="O746" i="3"/>
  <c r="N746" i="3"/>
  <c r="S745" i="3"/>
  <c r="R745" i="3"/>
  <c r="Q745" i="3"/>
  <c r="P745" i="3"/>
  <c r="O745" i="3"/>
  <c r="N745" i="3"/>
  <c r="S744" i="3"/>
  <c r="R744" i="3"/>
  <c r="Q744" i="3"/>
  <c r="P744" i="3"/>
  <c r="O744" i="3"/>
  <c r="N744" i="3"/>
  <c r="S743" i="3"/>
  <c r="R743" i="3"/>
  <c r="Q743" i="3"/>
  <c r="Q726" i="3" s="1"/>
  <c r="L726" i="3" s="1"/>
  <c r="P743" i="3"/>
  <c r="O743" i="3"/>
  <c r="N743" i="3"/>
  <c r="K732" i="3"/>
  <c r="H732" i="3"/>
  <c r="I732" i="3" s="1"/>
  <c r="K731" i="3"/>
  <c r="H731" i="3"/>
  <c r="I731" i="3" s="1"/>
  <c r="K730" i="3"/>
  <c r="H730" i="3"/>
  <c r="I730" i="3" s="1"/>
  <c r="K729" i="3"/>
  <c r="H729" i="3"/>
  <c r="I729" i="3" s="1"/>
  <c r="K728" i="3"/>
  <c r="I728" i="3"/>
  <c r="H728" i="3"/>
  <c r="K727" i="3"/>
  <c r="H727" i="3"/>
  <c r="I727" i="3" s="1"/>
  <c r="V726" i="3"/>
  <c r="L731" i="3" s="1"/>
  <c r="T726" i="3"/>
  <c r="L729" i="3" s="1"/>
  <c r="K726" i="3"/>
  <c r="K733" i="3" s="1"/>
  <c r="H726" i="3"/>
  <c r="I726" i="3" s="1"/>
  <c r="W722" i="3"/>
  <c r="W673" i="3" s="1"/>
  <c r="L679" i="3" s="1"/>
  <c r="V722" i="3"/>
  <c r="V673" i="3" s="1"/>
  <c r="L678" i="3" s="1"/>
  <c r="P722" i="3"/>
  <c r="O722" i="3"/>
  <c r="N722" i="3"/>
  <c r="U718" i="3"/>
  <c r="T718" i="3"/>
  <c r="P718" i="3"/>
  <c r="O718" i="3"/>
  <c r="N718" i="3"/>
  <c r="U717" i="3"/>
  <c r="T717" i="3"/>
  <c r="P717" i="3"/>
  <c r="O717" i="3"/>
  <c r="N717" i="3"/>
  <c r="U716" i="3"/>
  <c r="T716" i="3"/>
  <c r="P716" i="3"/>
  <c r="O716" i="3"/>
  <c r="N716" i="3"/>
  <c r="U715" i="3"/>
  <c r="T715" i="3"/>
  <c r="P715" i="3"/>
  <c r="O715" i="3"/>
  <c r="N715" i="3"/>
  <c r="U713" i="3"/>
  <c r="T713" i="3"/>
  <c r="P713" i="3"/>
  <c r="O713" i="3"/>
  <c r="N713" i="3"/>
  <c r="U712" i="3"/>
  <c r="T712" i="3"/>
  <c r="P712" i="3"/>
  <c r="O712" i="3"/>
  <c r="N712" i="3"/>
  <c r="U711" i="3"/>
  <c r="T711" i="3"/>
  <c r="P711" i="3"/>
  <c r="O711" i="3"/>
  <c r="N711" i="3"/>
  <c r="U710" i="3"/>
  <c r="T710" i="3"/>
  <c r="P710" i="3"/>
  <c r="O710" i="3"/>
  <c r="N710" i="3"/>
  <c r="U709" i="3"/>
  <c r="T709" i="3"/>
  <c r="P709" i="3"/>
  <c r="O709" i="3"/>
  <c r="N709" i="3"/>
  <c r="U708" i="3"/>
  <c r="T708" i="3"/>
  <c r="P708" i="3"/>
  <c r="O708" i="3"/>
  <c r="N708" i="3"/>
  <c r="U707" i="3"/>
  <c r="T707" i="3"/>
  <c r="P707" i="3"/>
  <c r="O707" i="3"/>
  <c r="N707" i="3"/>
  <c r="S702" i="3"/>
  <c r="R702" i="3"/>
  <c r="Q702" i="3"/>
  <c r="P702" i="3"/>
  <c r="O702" i="3"/>
  <c r="N702" i="3"/>
  <c r="S701" i="3"/>
  <c r="R701" i="3"/>
  <c r="Q701" i="3"/>
  <c r="P701" i="3"/>
  <c r="O701" i="3"/>
  <c r="N701" i="3"/>
  <c r="S700" i="3"/>
  <c r="R700" i="3"/>
  <c r="Q700" i="3"/>
  <c r="P700" i="3"/>
  <c r="O700" i="3"/>
  <c r="N700" i="3"/>
  <c r="S699" i="3"/>
  <c r="R699" i="3"/>
  <c r="Q699" i="3"/>
  <c r="P699" i="3"/>
  <c r="O699" i="3"/>
  <c r="N699" i="3"/>
  <c r="S697" i="3"/>
  <c r="R697" i="3"/>
  <c r="Q697" i="3"/>
  <c r="P697" i="3"/>
  <c r="O697" i="3"/>
  <c r="N697" i="3"/>
  <c r="S696" i="3"/>
  <c r="R696" i="3"/>
  <c r="Q696" i="3"/>
  <c r="P696" i="3"/>
  <c r="O696" i="3"/>
  <c r="N696" i="3"/>
  <c r="S695" i="3"/>
  <c r="R695" i="3"/>
  <c r="Q695" i="3"/>
  <c r="P695" i="3"/>
  <c r="O695" i="3"/>
  <c r="N695" i="3"/>
  <c r="S694" i="3"/>
  <c r="R694" i="3"/>
  <c r="Q694" i="3"/>
  <c r="P694" i="3"/>
  <c r="O694" i="3"/>
  <c r="N694" i="3"/>
  <c r="S693" i="3"/>
  <c r="R693" i="3"/>
  <c r="Q693" i="3"/>
  <c r="P693" i="3"/>
  <c r="O693" i="3"/>
  <c r="N693" i="3"/>
  <c r="S692" i="3"/>
  <c r="R692" i="3"/>
  <c r="Q692" i="3"/>
  <c r="P692" i="3"/>
  <c r="O692" i="3"/>
  <c r="N692" i="3"/>
  <c r="S691" i="3"/>
  <c r="R691" i="3"/>
  <c r="Q691" i="3"/>
  <c r="P691" i="3"/>
  <c r="O691" i="3"/>
  <c r="N691" i="3"/>
  <c r="S690" i="3"/>
  <c r="R690" i="3"/>
  <c r="Q690" i="3"/>
  <c r="Q673" i="3" s="1"/>
  <c r="L673" i="3" s="1"/>
  <c r="P690" i="3"/>
  <c r="O690" i="3"/>
  <c r="N690" i="3"/>
  <c r="K679" i="3"/>
  <c r="H679" i="3"/>
  <c r="I679" i="3" s="1"/>
  <c r="K678" i="3"/>
  <c r="H678" i="3"/>
  <c r="I678" i="3" s="1"/>
  <c r="K677" i="3"/>
  <c r="H677" i="3"/>
  <c r="I677" i="3" s="1"/>
  <c r="K676" i="3"/>
  <c r="H676" i="3"/>
  <c r="I676" i="3" s="1"/>
  <c r="K675" i="3"/>
  <c r="I675" i="3"/>
  <c r="H675" i="3"/>
  <c r="K674" i="3"/>
  <c r="H674" i="3"/>
  <c r="I674" i="3" s="1"/>
  <c r="T673" i="3"/>
  <c r="L676" i="3" s="1"/>
  <c r="P673" i="3"/>
  <c r="K673" i="3"/>
  <c r="H673" i="3"/>
  <c r="I673" i="3" s="1"/>
  <c r="W669" i="3"/>
  <c r="V669" i="3"/>
  <c r="P669" i="3"/>
  <c r="O669" i="3"/>
  <c r="N669" i="3"/>
  <c r="U665" i="3"/>
  <c r="T665" i="3"/>
  <c r="P665" i="3"/>
  <c r="O665" i="3"/>
  <c r="N665" i="3"/>
  <c r="U664" i="3"/>
  <c r="T664" i="3"/>
  <c r="P664" i="3"/>
  <c r="O664" i="3"/>
  <c r="N664" i="3"/>
  <c r="U663" i="3"/>
  <c r="T663" i="3"/>
  <c r="P663" i="3"/>
  <c r="O663" i="3"/>
  <c r="N663" i="3"/>
  <c r="U661" i="3"/>
  <c r="T661" i="3"/>
  <c r="P661" i="3"/>
  <c r="O661" i="3"/>
  <c r="N661" i="3"/>
  <c r="U660" i="3"/>
  <c r="T660" i="3"/>
  <c r="P660" i="3"/>
  <c r="O660" i="3"/>
  <c r="N660" i="3"/>
  <c r="U659" i="3"/>
  <c r="T659" i="3"/>
  <c r="P659" i="3"/>
  <c r="O659" i="3"/>
  <c r="N659" i="3"/>
  <c r="U658" i="3"/>
  <c r="T658" i="3"/>
  <c r="P658" i="3"/>
  <c r="O658" i="3"/>
  <c r="N658" i="3"/>
  <c r="U657" i="3"/>
  <c r="T657" i="3"/>
  <c r="P657" i="3"/>
  <c r="O657" i="3"/>
  <c r="N657" i="3"/>
  <c r="U656" i="3"/>
  <c r="T656" i="3"/>
  <c r="P656" i="3"/>
  <c r="O656" i="3"/>
  <c r="N656" i="3"/>
  <c r="S651" i="3"/>
  <c r="R651" i="3"/>
  <c r="Q651" i="3"/>
  <c r="P651" i="3"/>
  <c r="O651" i="3"/>
  <c r="N651" i="3"/>
  <c r="S650" i="3"/>
  <c r="R650" i="3"/>
  <c r="Q650" i="3"/>
  <c r="P650" i="3"/>
  <c r="O650" i="3"/>
  <c r="N650" i="3"/>
  <c r="S649" i="3"/>
  <c r="R649" i="3"/>
  <c r="Q649" i="3"/>
  <c r="P649" i="3"/>
  <c r="O649" i="3"/>
  <c r="N649" i="3"/>
  <c r="S647" i="3"/>
  <c r="R647" i="3"/>
  <c r="Q647" i="3"/>
  <c r="P647" i="3"/>
  <c r="O647" i="3"/>
  <c r="N647" i="3"/>
  <c r="S646" i="3"/>
  <c r="R646" i="3"/>
  <c r="Q646" i="3"/>
  <c r="P646" i="3"/>
  <c r="O646" i="3"/>
  <c r="N646" i="3"/>
  <c r="S645" i="3"/>
  <c r="R645" i="3"/>
  <c r="Q645" i="3"/>
  <c r="P645" i="3"/>
  <c r="O645" i="3"/>
  <c r="N645" i="3"/>
  <c r="S644" i="3"/>
  <c r="R644" i="3"/>
  <c r="Q644" i="3"/>
  <c r="P644" i="3"/>
  <c r="O644" i="3"/>
  <c r="N644" i="3"/>
  <c r="S643" i="3"/>
  <c r="R643" i="3"/>
  <c r="Q643" i="3"/>
  <c r="P643" i="3"/>
  <c r="O643" i="3"/>
  <c r="N643" i="3"/>
  <c r="S642" i="3"/>
  <c r="R642" i="3"/>
  <c r="Q642" i="3"/>
  <c r="P642" i="3"/>
  <c r="O642" i="3"/>
  <c r="N642" i="3"/>
  <c r="S641" i="3"/>
  <c r="S624" i="3" s="1"/>
  <c r="L626" i="3" s="1"/>
  <c r="R641" i="3"/>
  <c r="R624" i="3" s="1"/>
  <c r="L625" i="3" s="1"/>
  <c r="Q641" i="3"/>
  <c r="P641" i="3"/>
  <c r="O641" i="3"/>
  <c r="N641" i="3"/>
  <c r="K630" i="3"/>
  <c r="H630" i="3"/>
  <c r="I630" i="3" s="1"/>
  <c r="K629" i="3"/>
  <c r="H629" i="3"/>
  <c r="I629" i="3" s="1"/>
  <c r="K628" i="3"/>
  <c r="H628" i="3"/>
  <c r="I628" i="3" s="1"/>
  <c r="K627" i="3"/>
  <c r="H627" i="3"/>
  <c r="I627" i="3" s="1"/>
  <c r="K626" i="3"/>
  <c r="H626" i="3"/>
  <c r="I626" i="3" s="1"/>
  <c r="K625" i="3"/>
  <c r="H625" i="3"/>
  <c r="I625" i="3" s="1"/>
  <c r="W624" i="3"/>
  <c r="L630" i="3" s="1"/>
  <c r="V624" i="3"/>
  <c r="L629" i="3" s="1"/>
  <c r="O624" i="3"/>
  <c r="K624" i="3"/>
  <c r="H624" i="3"/>
  <c r="I624" i="3" s="1"/>
  <c r="W620" i="3"/>
  <c r="V620" i="3"/>
  <c r="P620" i="3"/>
  <c r="O620" i="3"/>
  <c r="N620" i="3"/>
  <c r="U616" i="3"/>
  <c r="T616" i="3"/>
  <c r="P616" i="3"/>
  <c r="O616" i="3"/>
  <c r="N616" i="3"/>
  <c r="U615" i="3"/>
  <c r="T615" i="3"/>
  <c r="P615" i="3"/>
  <c r="O615" i="3"/>
  <c r="N615" i="3"/>
  <c r="U614" i="3"/>
  <c r="T614" i="3"/>
  <c r="P614" i="3"/>
  <c r="O614" i="3"/>
  <c r="N614" i="3"/>
  <c r="U612" i="3"/>
  <c r="T612" i="3"/>
  <c r="P612" i="3"/>
  <c r="O612" i="3"/>
  <c r="N612" i="3"/>
  <c r="U611" i="3"/>
  <c r="T611" i="3"/>
  <c r="P611" i="3"/>
  <c r="O611" i="3"/>
  <c r="N611" i="3"/>
  <c r="U610" i="3"/>
  <c r="T610" i="3"/>
  <c r="P610" i="3"/>
  <c r="O610" i="3"/>
  <c r="N610" i="3"/>
  <c r="U609" i="3"/>
  <c r="T609" i="3"/>
  <c r="P609" i="3"/>
  <c r="O609" i="3"/>
  <c r="N609" i="3"/>
  <c r="U608" i="3"/>
  <c r="T608" i="3"/>
  <c r="P608" i="3"/>
  <c r="O608" i="3"/>
  <c r="N608" i="3"/>
  <c r="U607" i="3"/>
  <c r="T607" i="3"/>
  <c r="P607" i="3"/>
  <c r="O607" i="3"/>
  <c r="N607" i="3"/>
  <c r="U606" i="3"/>
  <c r="T606" i="3"/>
  <c r="P606" i="3"/>
  <c r="O606" i="3"/>
  <c r="N606" i="3"/>
  <c r="U605" i="3"/>
  <c r="T605" i="3"/>
  <c r="P605" i="3"/>
  <c r="O605" i="3"/>
  <c r="N605" i="3"/>
  <c r="U604" i="3"/>
  <c r="T604" i="3"/>
  <c r="P604" i="3"/>
  <c r="O604" i="3"/>
  <c r="N604" i="3"/>
  <c r="U603" i="3"/>
  <c r="T603" i="3"/>
  <c r="P603" i="3"/>
  <c r="O603" i="3"/>
  <c r="N603" i="3"/>
  <c r="U601" i="3"/>
  <c r="T601" i="3"/>
  <c r="T558" i="3" s="1"/>
  <c r="L561" i="3" s="1"/>
  <c r="P601" i="3"/>
  <c r="O601" i="3"/>
  <c r="N601" i="3"/>
  <c r="U600" i="3"/>
  <c r="U558" i="3" s="1"/>
  <c r="L562" i="3" s="1"/>
  <c r="T600" i="3"/>
  <c r="P600" i="3"/>
  <c r="O600" i="3"/>
  <c r="N600" i="3"/>
  <c r="S595" i="3"/>
  <c r="R595" i="3"/>
  <c r="Q595" i="3"/>
  <c r="P595" i="3"/>
  <c r="O595" i="3"/>
  <c r="N595" i="3"/>
  <c r="S594" i="3"/>
  <c r="R594" i="3"/>
  <c r="Q594" i="3"/>
  <c r="P594" i="3"/>
  <c r="O594" i="3"/>
  <c r="N594" i="3"/>
  <c r="S593" i="3"/>
  <c r="R593" i="3"/>
  <c r="Q593" i="3"/>
  <c r="P593" i="3"/>
  <c r="O593" i="3"/>
  <c r="N593" i="3"/>
  <c r="S592" i="3"/>
  <c r="R592" i="3"/>
  <c r="Q592" i="3"/>
  <c r="P592" i="3"/>
  <c r="O592" i="3"/>
  <c r="N592" i="3"/>
  <c r="S590" i="3"/>
  <c r="R590" i="3"/>
  <c r="Q590" i="3"/>
  <c r="P590" i="3"/>
  <c r="O590" i="3"/>
  <c r="N590" i="3"/>
  <c r="S589" i="3"/>
  <c r="R589" i="3"/>
  <c r="Q589" i="3"/>
  <c r="P589" i="3"/>
  <c r="O589" i="3"/>
  <c r="N589" i="3"/>
  <c r="S588" i="3"/>
  <c r="R588" i="3"/>
  <c r="Q588" i="3"/>
  <c r="P588" i="3"/>
  <c r="O588" i="3"/>
  <c r="N588" i="3"/>
  <c r="S587" i="3"/>
  <c r="R587" i="3"/>
  <c r="Q587" i="3"/>
  <c r="P587" i="3"/>
  <c r="O587" i="3"/>
  <c r="N587" i="3"/>
  <c r="S586" i="3"/>
  <c r="R586" i="3"/>
  <c r="Q586" i="3"/>
  <c r="P586" i="3"/>
  <c r="O586" i="3"/>
  <c r="N586" i="3"/>
  <c r="S585" i="3"/>
  <c r="R585" i="3"/>
  <c r="Q585" i="3"/>
  <c r="P585" i="3"/>
  <c r="O585" i="3"/>
  <c r="N585" i="3"/>
  <c r="S584" i="3"/>
  <c r="R584" i="3"/>
  <c r="Q584" i="3"/>
  <c r="P584" i="3"/>
  <c r="O584" i="3"/>
  <c r="N584" i="3"/>
  <c r="S583" i="3"/>
  <c r="R583" i="3"/>
  <c r="Q583" i="3"/>
  <c r="P583" i="3"/>
  <c r="O583" i="3"/>
  <c r="N583" i="3"/>
  <c r="S582" i="3"/>
  <c r="R582" i="3"/>
  <c r="Q582" i="3"/>
  <c r="P582" i="3"/>
  <c r="O582" i="3"/>
  <c r="N582" i="3"/>
  <c r="S581" i="3"/>
  <c r="R581" i="3"/>
  <c r="Q581" i="3"/>
  <c r="P581" i="3"/>
  <c r="O581" i="3"/>
  <c r="N581" i="3"/>
  <c r="S580" i="3"/>
  <c r="R580" i="3"/>
  <c r="Q580" i="3"/>
  <c r="P580" i="3"/>
  <c r="O580" i="3"/>
  <c r="N580" i="3"/>
  <c r="S579" i="3"/>
  <c r="R579" i="3"/>
  <c r="Q579" i="3"/>
  <c r="P579" i="3"/>
  <c r="O579" i="3"/>
  <c r="N579" i="3"/>
  <c r="S577" i="3"/>
  <c r="R577" i="3"/>
  <c r="Q577" i="3"/>
  <c r="P577" i="3"/>
  <c r="O577" i="3"/>
  <c r="N577" i="3"/>
  <c r="S576" i="3"/>
  <c r="R576" i="3"/>
  <c r="Q576" i="3"/>
  <c r="P576" i="3"/>
  <c r="O576" i="3"/>
  <c r="N576" i="3"/>
  <c r="S575" i="3"/>
  <c r="R575" i="3"/>
  <c r="Q575" i="3"/>
  <c r="P575" i="3"/>
  <c r="O575" i="3"/>
  <c r="N575" i="3"/>
  <c r="K564" i="3"/>
  <c r="H564" i="3"/>
  <c r="I564" i="3" s="1"/>
  <c r="K563" i="3"/>
  <c r="H563" i="3"/>
  <c r="I563" i="3" s="1"/>
  <c r="K562" i="3"/>
  <c r="H562" i="3"/>
  <c r="I562" i="3" s="1"/>
  <c r="K561" i="3"/>
  <c r="H561" i="3"/>
  <c r="I561" i="3" s="1"/>
  <c r="K560" i="3"/>
  <c r="H560" i="3"/>
  <c r="I560" i="3" s="1"/>
  <c r="K559" i="3"/>
  <c r="H559" i="3"/>
  <c r="I559" i="3" s="1"/>
  <c r="W558" i="3"/>
  <c r="L564" i="3" s="1"/>
  <c r="V558" i="3"/>
  <c r="L563" i="3" s="1"/>
  <c r="Q558" i="3"/>
  <c r="L558" i="3" s="1"/>
  <c r="P558" i="3"/>
  <c r="K558" i="3"/>
  <c r="K565" i="3" s="1"/>
  <c r="H558" i="3"/>
  <c r="I558" i="3" s="1"/>
  <c r="W554" i="3"/>
  <c r="V554" i="3"/>
  <c r="P554" i="3"/>
  <c r="O554" i="3"/>
  <c r="N554" i="3"/>
  <c r="U550" i="3"/>
  <c r="T550" i="3"/>
  <c r="P550" i="3"/>
  <c r="O550" i="3"/>
  <c r="N550" i="3"/>
  <c r="U549" i="3"/>
  <c r="T549" i="3"/>
  <c r="P549" i="3"/>
  <c r="O549" i="3"/>
  <c r="N549" i="3"/>
  <c r="U548" i="3"/>
  <c r="T548" i="3"/>
  <c r="P548" i="3"/>
  <c r="O548" i="3"/>
  <c r="N548" i="3"/>
  <c r="U546" i="3"/>
  <c r="T546" i="3"/>
  <c r="P546" i="3"/>
  <c r="O546" i="3"/>
  <c r="N546" i="3"/>
  <c r="U545" i="3"/>
  <c r="T545" i="3"/>
  <c r="P545" i="3"/>
  <c r="O545" i="3"/>
  <c r="N545" i="3"/>
  <c r="U544" i="3"/>
  <c r="T544" i="3"/>
  <c r="P544" i="3"/>
  <c r="O544" i="3"/>
  <c r="N544" i="3"/>
  <c r="U543" i="3"/>
  <c r="T543" i="3"/>
  <c r="P543" i="3"/>
  <c r="O543" i="3"/>
  <c r="N543" i="3"/>
  <c r="U542" i="3"/>
  <c r="T542" i="3"/>
  <c r="P542" i="3"/>
  <c r="O542" i="3"/>
  <c r="N542" i="3"/>
  <c r="U541" i="3"/>
  <c r="T541" i="3"/>
  <c r="P541" i="3"/>
  <c r="O541" i="3"/>
  <c r="N541" i="3"/>
  <c r="U540" i="3"/>
  <c r="T540" i="3"/>
  <c r="P540" i="3"/>
  <c r="O540" i="3"/>
  <c r="N540" i="3"/>
  <c r="U539" i="3"/>
  <c r="T539" i="3"/>
  <c r="P539" i="3"/>
  <c r="O539" i="3"/>
  <c r="N539" i="3"/>
  <c r="U538" i="3"/>
  <c r="T538" i="3"/>
  <c r="P538" i="3"/>
  <c r="O538" i="3"/>
  <c r="N538" i="3"/>
  <c r="U537" i="3"/>
  <c r="T537" i="3"/>
  <c r="P537" i="3"/>
  <c r="O537" i="3"/>
  <c r="N537" i="3"/>
  <c r="U536" i="3"/>
  <c r="T536" i="3"/>
  <c r="P536" i="3"/>
  <c r="O536" i="3"/>
  <c r="N536" i="3"/>
  <c r="U535" i="3"/>
  <c r="T535" i="3"/>
  <c r="P535" i="3"/>
  <c r="O535" i="3"/>
  <c r="N535" i="3"/>
  <c r="U534" i="3"/>
  <c r="T534" i="3"/>
  <c r="P534" i="3"/>
  <c r="O534" i="3"/>
  <c r="N534" i="3"/>
  <c r="U532" i="3"/>
  <c r="T532" i="3"/>
  <c r="P532" i="3"/>
  <c r="O532" i="3"/>
  <c r="N532" i="3"/>
  <c r="U531" i="3"/>
  <c r="T531" i="3"/>
  <c r="P531" i="3"/>
  <c r="O531" i="3"/>
  <c r="N531" i="3"/>
  <c r="U530" i="3"/>
  <c r="T530" i="3"/>
  <c r="P530" i="3"/>
  <c r="O530" i="3"/>
  <c r="N530" i="3"/>
  <c r="S525" i="3"/>
  <c r="R525" i="3"/>
  <c r="Q525" i="3"/>
  <c r="P525" i="3"/>
  <c r="O525" i="3"/>
  <c r="N525" i="3"/>
  <c r="S524" i="3"/>
  <c r="R524" i="3"/>
  <c r="Q524" i="3"/>
  <c r="P524" i="3"/>
  <c r="O524" i="3"/>
  <c r="N524" i="3"/>
  <c r="S523" i="3"/>
  <c r="R523" i="3"/>
  <c r="Q523" i="3"/>
  <c r="P523" i="3"/>
  <c r="O523" i="3"/>
  <c r="N523" i="3"/>
  <c r="S521" i="3"/>
  <c r="R521" i="3"/>
  <c r="Q521" i="3"/>
  <c r="P521" i="3"/>
  <c r="O521" i="3"/>
  <c r="N521" i="3"/>
  <c r="S520" i="3"/>
  <c r="R520" i="3"/>
  <c r="Q520" i="3"/>
  <c r="P520" i="3"/>
  <c r="O520" i="3"/>
  <c r="N520" i="3"/>
  <c r="S519" i="3"/>
  <c r="R519" i="3"/>
  <c r="Q519" i="3"/>
  <c r="P519" i="3"/>
  <c r="O519" i="3"/>
  <c r="N519" i="3"/>
  <c r="S518" i="3"/>
  <c r="R518" i="3"/>
  <c r="Q518" i="3"/>
  <c r="P518" i="3"/>
  <c r="O518" i="3"/>
  <c r="N518" i="3"/>
  <c r="S517" i="3"/>
  <c r="R517" i="3"/>
  <c r="Q517" i="3"/>
  <c r="P517" i="3"/>
  <c r="O517" i="3"/>
  <c r="N517" i="3"/>
  <c r="S516" i="3"/>
  <c r="R516" i="3"/>
  <c r="Q516" i="3"/>
  <c r="P516" i="3"/>
  <c r="O516" i="3"/>
  <c r="N516" i="3"/>
  <c r="S515" i="3"/>
  <c r="R515" i="3"/>
  <c r="Q515" i="3"/>
  <c r="P515" i="3"/>
  <c r="O515" i="3"/>
  <c r="N515" i="3"/>
  <c r="S514" i="3"/>
  <c r="R514" i="3"/>
  <c r="Q514" i="3"/>
  <c r="P514" i="3"/>
  <c r="O514" i="3"/>
  <c r="N514" i="3"/>
  <c r="S513" i="3"/>
  <c r="R513" i="3"/>
  <c r="Q513" i="3"/>
  <c r="P513" i="3"/>
  <c r="O513" i="3"/>
  <c r="N513" i="3"/>
  <c r="S512" i="3"/>
  <c r="R512" i="3"/>
  <c r="Q512" i="3"/>
  <c r="P512" i="3"/>
  <c r="O512" i="3"/>
  <c r="N512" i="3"/>
  <c r="S511" i="3"/>
  <c r="R511" i="3"/>
  <c r="Q511" i="3"/>
  <c r="P511" i="3"/>
  <c r="O511" i="3"/>
  <c r="N511" i="3"/>
  <c r="S510" i="3"/>
  <c r="R510" i="3"/>
  <c r="Q510" i="3"/>
  <c r="P510" i="3"/>
  <c r="O510" i="3"/>
  <c r="N510" i="3"/>
  <c r="S509" i="3"/>
  <c r="R509" i="3"/>
  <c r="Q509" i="3"/>
  <c r="P509" i="3"/>
  <c r="O509" i="3"/>
  <c r="N509" i="3"/>
  <c r="S508" i="3"/>
  <c r="R508" i="3"/>
  <c r="Q508" i="3"/>
  <c r="P508" i="3"/>
  <c r="O508" i="3"/>
  <c r="N508" i="3"/>
  <c r="S507" i="3"/>
  <c r="R507" i="3"/>
  <c r="Q507" i="3"/>
  <c r="P507" i="3"/>
  <c r="O507" i="3"/>
  <c r="N507" i="3"/>
  <c r="S505" i="3"/>
  <c r="R505" i="3"/>
  <c r="Q505" i="3"/>
  <c r="P505" i="3"/>
  <c r="O505" i="3"/>
  <c r="N505" i="3"/>
  <c r="S504" i="3"/>
  <c r="R504" i="3"/>
  <c r="Q504" i="3"/>
  <c r="P504" i="3"/>
  <c r="O504" i="3"/>
  <c r="N504" i="3"/>
  <c r="S503" i="3"/>
  <c r="S486" i="3" s="1"/>
  <c r="L488" i="3" s="1"/>
  <c r="R503" i="3"/>
  <c r="R486" i="3" s="1"/>
  <c r="L487" i="3" s="1"/>
  <c r="Q503" i="3"/>
  <c r="P503" i="3"/>
  <c r="O503" i="3"/>
  <c r="N503" i="3"/>
  <c r="K492" i="3"/>
  <c r="H492" i="3"/>
  <c r="I492" i="3" s="1"/>
  <c r="K491" i="3"/>
  <c r="H491" i="3"/>
  <c r="I491" i="3" s="1"/>
  <c r="K490" i="3"/>
  <c r="H490" i="3"/>
  <c r="I490" i="3" s="1"/>
  <c r="K489" i="3"/>
  <c r="H489" i="3"/>
  <c r="I489" i="3" s="1"/>
  <c r="K488" i="3"/>
  <c r="H488" i="3"/>
  <c r="I488" i="3" s="1"/>
  <c r="K487" i="3"/>
  <c r="H487" i="3"/>
  <c r="I487" i="3" s="1"/>
  <c r="W486" i="3"/>
  <c r="L492" i="3" s="1"/>
  <c r="V486" i="3"/>
  <c r="L491" i="3" s="1"/>
  <c r="O486" i="3"/>
  <c r="K486" i="3"/>
  <c r="H486" i="3"/>
  <c r="I486" i="3" s="1"/>
  <c r="W482" i="3"/>
  <c r="V482" i="3"/>
  <c r="P482" i="3"/>
  <c r="O482" i="3"/>
  <c r="N482" i="3"/>
  <c r="U478" i="3"/>
  <c r="T478" i="3"/>
  <c r="P478" i="3"/>
  <c r="O478" i="3"/>
  <c r="N478" i="3"/>
  <c r="U477" i="3"/>
  <c r="T477" i="3"/>
  <c r="P477" i="3"/>
  <c r="O477" i="3"/>
  <c r="N477" i="3"/>
  <c r="U476" i="3"/>
  <c r="T476" i="3"/>
  <c r="P476" i="3"/>
  <c r="O476" i="3"/>
  <c r="N476" i="3"/>
  <c r="U474" i="3"/>
  <c r="T474" i="3"/>
  <c r="P474" i="3"/>
  <c r="O474" i="3"/>
  <c r="N474" i="3"/>
  <c r="U473" i="3"/>
  <c r="T473" i="3"/>
  <c r="P473" i="3"/>
  <c r="O473" i="3"/>
  <c r="N473" i="3"/>
  <c r="U472" i="3"/>
  <c r="T472" i="3"/>
  <c r="P472" i="3"/>
  <c r="O472" i="3"/>
  <c r="N472" i="3"/>
  <c r="U471" i="3"/>
  <c r="T471" i="3"/>
  <c r="P471" i="3"/>
  <c r="O471" i="3"/>
  <c r="N471" i="3"/>
  <c r="U470" i="3"/>
  <c r="T470" i="3"/>
  <c r="P470" i="3"/>
  <c r="O470" i="3"/>
  <c r="N470" i="3"/>
  <c r="U469" i="3"/>
  <c r="T469" i="3"/>
  <c r="P469" i="3"/>
  <c r="O469" i="3"/>
  <c r="N469" i="3"/>
  <c r="U468" i="3"/>
  <c r="T468" i="3"/>
  <c r="P468" i="3"/>
  <c r="O468" i="3"/>
  <c r="N468" i="3"/>
  <c r="U467" i="3"/>
  <c r="T467" i="3"/>
  <c r="P467" i="3"/>
  <c r="O467" i="3"/>
  <c r="N467" i="3"/>
  <c r="U466" i="3"/>
  <c r="T466" i="3"/>
  <c r="P466" i="3"/>
  <c r="O466" i="3"/>
  <c r="N466" i="3"/>
  <c r="U465" i="3"/>
  <c r="T465" i="3"/>
  <c r="P465" i="3"/>
  <c r="O465" i="3"/>
  <c r="N465" i="3"/>
  <c r="U464" i="3"/>
  <c r="T464" i="3"/>
  <c r="P464" i="3"/>
  <c r="O464" i="3"/>
  <c r="N464" i="3"/>
  <c r="U462" i="3"/>
  <c r="T462" i="3"/>
  <c r="P462" i="3"/>
  <c r="O462" i="3"/>
  <c r="N462" i="3"/>
  <c r="U461" i="3"/>
  <c r="T461" i="3"/>
  <c r="P461" i="3"/>
  <c r="O461" i="3"/>
  <c r="N461" i="3"/>
  <c r="U460" i="3"/>
  <c r="T460" i="3"/>
  <c r="P460" i="3"/>
  <c r="O460" i="3"/>
  <c r="N460" i="3"/>
  <c r="S455" i="3"/>
  <c r="R455" i="3"/>
  <c r="Q455" i="3"/>
  <c r="P455" i="3"/>
  <c r="O455" i="3"/>
  <c r="N455" i="3"/>
  <c r="S454" i="3"/>
  <c r="R454" i="3"/>
  <c r="Q454" i="3"/>
  <c r="P454" i="3"/>
  <c r="O454" i="3"/>
  <c r="N454" i="3"/>
  <c r="S453" i="3"/>
  <c r="R453" i="3"/>
  <c r="Q453" i="3"/>
  <c r="P453" i="3"/>
  <c r="O453" i="3"/>
  <c r="N453" i="3"/>
  <c r="S451" i="3"/>
  <c r="R451" i="3"/>
  <c r="Q451" i="3"/>
  <c r="P451" i="3"/>
  <c r="O451" i="3"/>
  <c r="N451" i="3"/>
  <c r="S450" i="3"/>
  <c r="R450" i="3"/>
  <c r="Q450" i="3"/>
  <c r="P450" i="3"/>
  <c r="O450" i="3"/>
  <c r="N450" i="3"/>
  <c r="S449" i="3"/>
  <c r="R449" i="3"/>
  <c r="Q449" i="3"/>
  <c r="P449" i="3"/>
  <c r="O449" i="3"/>
  <c r="N449" i="3"/>
  <c r="S448" i="3"/>
  <c r="R448" i="3"/>
  <c r="Q448" i="3"/>
  <c r="P448" i="3"/>
  <c r="O448" i="3"/>
  <c r="N448" i="3"/>
  <c r="S447" i="3"/>
  <c r="R447" i="3"/>
  <c r="Q447" i="3"/>
  <c r="P447" i="3"/>
  <c r="O447" i="3"/>
  <c r="N447" i="3"/>
  <c r="S446" i="3"/>
  <c r="R446" i="3"/>
  <c r="Q446" i="3"/>
  <c r="P446" i="3"/>
  <c r="O446" i="3"/>
  <c r="N446" i="3"/>
  <c r="S445" i="3"/>
  <c r="R445" i="3"/>
  <c r="Q445" i="3"/>
  <c r="P445" i="3"/>
  <c r="O445" i="3"/>
  <c r="N445" i="3"/>
  <c r="S444" i="3"/>
  <c r="R444" i="3"/>
  <c r="Q444" i="3"/>
  <c r="P444" i="3"/>
  <c r="O444" i="3"/>
  <c r="N444" i="3"/>
  <c r="S443" i="3"/>
  <c r="R443" i="3"/>
  <c r="Q443" i="3"/>
  <c r="P443" i="3"/>
  <c r="O443" i="3"/>
  <c r="N443" i="3"/>
  <c r="S442" i="3"/>
  <c r="R442" i="3"/>
  <c r="Q442" i="3"/>
  <c r="P442" i="3"/>
  <c r="O442" i="3"/>
  <c r="N442" i="3"/>
  <c r="S441" i="3"/>
  <c r="R441" i="3"/>
  <c r="Q441" i="3"/>
  <c r="P441" i="3"/>
  <c r="O441" i="3"/>
  <c r="N441" i="3"/>
  <c r="S439" i="3"/>
  <c r="R439" i="3"/>
  <c r="Q439" i="3"/>
  <c r="P439" i="3"/>
  <c r="O439" i="3"/>
  <c r="N439" i="3"/>
  <c r="S438" i="3"/>
  <c r="R438" i="3"/>
  <c r="Q438" i="3"/>
  <c r="P438" i="3"/>
  <c r="O438" i="3"/>
  <c r="N438" i="3"/>
  <c r="S437" i="3"/>
  <c r="R437" i="3"/>
  <c r="Q437" i="3"/>
  <c r="P437" i="3"/>
  <c r="O437" i="3"/>
  <c r="N437" i="3"/>
  <c r="S436" i="3"/>
  <c r="R436" i="3"/>
  <c r="Q436" i="3"/>
  <c r="P436" i="3"/>
  <c r="O436" i="3"/>
  <c r="N436" i="3"/>
  <c r="K425" i="3"/>
  <c r="H425" i="3"/>
  <c r="I425" i="3" s="1"/>
  <c r="K424" i="3"/>
  <c r="H424" i="3"/>
  <c r="I424" i="3" s="1"/>
  <c r="K423" i="3"/>
  <c r="H423" i="3"/>
  <c r="I423" i="3" s="1"/>
  <c r="K422" i="3"/>
  <c r="H422" i="3"/>
  <c r="I422" i="3" s="1"/>
  <c r="K421" i="3"/>
  <c r="H421" i="3"/>
  <c r="I421" i="3" s="1"/>
  <c r="K420" i="3"/>
  <c r="H420" i="3"/>
  <c r="I420" i="3" s="1"/>
  <c r="W419" i="3"/>
  <c r="L425" i="3" s="1"/>
  <c r="V419" i="3"/>
  <c r="L424" i="3" s="1"/>
  <c r="Q419" i="3"/>
  <c r="L419" i="3" s="1"/>
  <c r="P419" i="3"/>
  <c r="K419" i="3"/>
  <c r="K426" i="3" s="1"/>
  <c r="H419" i="3"/>
  <c r="I419" i="3" s="1"/>
  <c r="W415" i="3"/>
  <c r="V415" i="3"/>
  <c r="P415" i="3"/>
  <c r="O415" i="3"/>
  <c r="N415" i="3"/>
  <c r="U411" i="3"/>
  <c r="T411" i="3"/>
  <c r="P411" i="3"/>
  <c r="O411" i="3"/>
  <c r="N411" i="3"/>
  <c r="U410" i="3"/>
  <c r="T410" i="3"/>
  <c r="P410" i="3"/>
  <c r="O410" i="3"/>
  <c r="N410" i="3"/>
  <c r="U409" i="3"/>
  <c r="T409" i="3"/>
  <c r="P409" i="3"/>
  <c r="O409" i="3"/>
  <c r="N409" i="3"/>
  <c r="U408" i="3"/>
  <c r="T408" i="3"/>
  <c r="P408" i="3"/>
  <c r="O408" i="3"/>
  <c r="N408" i="3"/>
  <c r="U406" i="3"/>
  <c r="T406" i="3"/>
  <c r="P406" i="3"/>
  <c r="O406" i="3"/>
  <c r="N406" i="3"/>
  <c r="U405" i="3"/>
  <c r="T405" i="3"/>
  <c r="P405" i="3"/>
  <c r="O405" i="3"/>
  <c r="N405" i="3"/>
  <c r="U404" i="3"/>
  <c r="T404" i="3"/>
  <c r="P404" i="3"/>
  <c r="O404" i="3"/>
  <c r="N404" i="3"/>
  <c r="U403" i="3"/>
  <c r="T403" i="3"/>
  <c r="P403" i="3"/>
  <c r="O403" i="3"/>
  <c r="N403" i="3"/>
  <c r="U402" i="3"/>
  <c r="T402" i="3"/>
  <c r="P402" i="3"/>
  <c r="O402" i="3"/>
  <c r="N402" i="3"/>
  <c r="S397" i="3"/>
  <c r="R397" i="3"/>
  <c r="Q397" i="3"/>
  <c r="P397" i="3"/>
  <c r="O397" i="3"/>
  <c r="N397" i="3"/>
  <c r="S396" i="3"/>
  <c r="R396" i="3"/>
  <c r="Q396" i="3"/>
  <c r="P396" i="3"/>
  <c r="O396" i="3"/>
  <c r="N396" i="3"/>
  <c r="S395" i="3"/>
  <c r="R395" i="3"/>
  <c r="Q395" i="3"/>
  <c r="P395" i="3"/>
  <c r="O395" i="3"/>
  <c r="N395" i="3"/>
  <c r="S394" i="3"/>
  <c r="R394" i="3"/>
  <c r="Q394" i="3"/>
  <c r="P394" i="3"/>
  <c r="O394" i="3"/>
  <c r="N394" i="3"/>
  <c r="S392" i="3"/>
  <c r="R392" i="3"/>
  <c r="Q392" i="3"/>
  <c r="P392" i="3"/>
  <c r="O392" i="3"/>
  <c r="N392" i="3"/>
  <c r="S391" i="3"/>
  <c r="R391" i="3"/>
  <c r="Q391" i="3"/>
  <c r="P391" i="3"/>
  <c r="O391" i="3"/>
  <c r="N391" i="3"/>
  <c r="S390" i="3"/>
  <c r="R390" i="3"/>
  <c r="Q390" i="3"/>
  <c r="P390" i="3"/>
  <c r="O390" i="3"/>
  <c r="N390" i="3"/>
  <c r="S389" i="3"/>
  <c r="R389" i="3"/>
  <c r="Q389" i="3"/>
  <c r="P389" i="3"/>
  <c r="O389" i="3"/>
  <c r="N389" i="3"/>
  <c r="S388" i="3"/>
  <c r="R388" i="3"/>
  <c r="Q388" i="3"/>
  <c r="P388" i="3"/>
  <c r="O388" i="3"/>
  <c r="N388" i="3"/>
  <c r="S387" i="3"/>
  <c r="S370" i="3" s="1"/>
  <c r="L372" i="3" s="1"/>
  <c r="R387" i="3"/>
  <c r="R370" i="3" s="1"/>
  <c r="L371" i="3" s="1"/>
  <c r="Q387" i="3"/>
  <c r="P387" i="3"/>
  <c r="O387" i="3"/>
  <c r="N387" i="3"/>
  <c r="K376" i="3"/>
  <c r="H376" i="3"/>
  <c r="I376" i="3" s="1"/>
  <c r="K375" i="3"/>
  <c r="H375" i="3"/>
  <c r="I375" i="3" s="1"/>
  <c r="K374" i="3"/>
  <c r="H374" i="3"/>
  <c r="I374" i="3" s="1"/>
  <c r="K373" i="3"/>
  <c r="H373" i="3"/>
  <c r="I373" i="3" s="1"/>
  <c r="K372" i="3"/>
  <c r="H372" i="3"/>
  <c r="I372" i="3" s="1"/>
  <c r="K371" i="3"/>
  <c r="H371" i="3"/>
  <c r="I371" i="3" s="1"/>
  <c r="W370" i="3"/>
  <c r="L376" i="3" s="1"/>
  <c r="V370" i="3"/>
  <c r="L375" i="3" s="1"/>
  <c r="O370" i="3"/>
  <c r="K370" i="3"/>
  <c r="H370" i="3"/>
  <c r="I370" i="3" s="1"/>
  <c r="W366" i="3"/>
  <c r="V366" i="3"/>
  <c r="V318" i="3" s="1"/>
  <c r="L323" i="3" s="1"/>
  <c r="P366" i="3"/>
  <c r="O366" i="3"/>
  <c r="N366" i="3"/>
  <c r="U362" i="3"/>
  <c r="T362" i="3"/>
  <c r="P362" i="3"/>
  <c r="O362" i="3"/>
  <c r="N362" i="3"/>
  <c r="U361" i="3"/>
  <c r="T361" i="3"/>
  <c r="P361" i="3"/>
  <c r="O361" i="3"/>
  <c r="N361" i="3"/>
  <c r="U360" i="3"/>
  <c r="T360" i="3"/>
  <c r="P360" i="3"/>
  <c r="O360" i="3"/>
  <c r="N360" i="3"/>
  <c r="U359" i="3"/>
  <c r="T359" i="3"/>
  <c r="P359" i="3"/>
  <c r="O359" i="3"/>
  <c r="N359" i="3"/>
  <c r="U358" i="3"/>
  <c r="T358" i="3"/>
  <c r="P358" i="3"/>
  <c r="O358" i="3"/>
  <c r="N358" i="3"/>
  <c r="U356" i="3"/>
  <c r="T356" i="3"/>
  <c r="P356" i="3"/>
  <c r="O356" i="3"/>
  <c r="N356" i="3"/>
  <c r="U355" i="3"/>
  <c r="T355" i="3"/>
  <c r="P355" i="3"/>
  <c r="O355" i="3"/>
  <c r="N355" i="3"/>
  <c r="U354" i="3"/>
  <c r="T354" i="3"/>
  <c r="P354" i="3"/>
  <c r="O354" i="3"/>
  <c r="N354" i="3"/>
  <c r="U353" i="3"/>
  <c r="T353" i="3"/>
  <c r="P353" i="3"/>
  <c r="O353" i="3"/>
  <c r="N353" i="3"/>
  <c r="U352" i="3"/>
  <c r="T352" i="3"/>
  <c r="T318" i="3" s="1"/>
  <c r="L321" i="3" s="1"/>
  <c r="P352" i="3"/>
  <c r="O352" i="3"/>
  <c r="N352" i="3"/>
  <c r="S347" i="3"/>
  <c r="R347" i="3"/>
  <c r="Q347" i="3"/>
  <c r="P347" i="3"/>
  <c r="O347" i="3"/>
  <c r="N347" i="3"/>
  <c r="S346" i="3"/>
  <c r="R346" i="3"/>
  <c r="Q346" i="3"/>
  <c r="P346" i="3"/>
  <c r="O346" i="3"/>
  <c r="N346" i="3"/>
  <c r="S345" i="3"/>
  <c r="R345" i="3"/>
  <c r="Q345" i="3"/>
  <c r="P345" i="3"/>
  <c r="O345" i="3"/>
  <c r="N345" i="3"/>
  <c r="S344" i="3"/>
  <c r="R344" i="3"/>
  <c r="Q344" i="3"/>
  <c r="P344" i="3"/>
  <c r="O344" i="3"/>
  <c r="N344" i="3"/>
  <c r="S343" i="3"/>
  <c r="R343" i="3"/>
  <c r="Q343" i="3"/>
  <c r="P343" i="3"/>
  <c r="O343" i="3"/>
  <c r="N343" i="3"/>
  <c r="S342" i="3"/>
  <c r="R342" i="3"/>
  <c r="Q342" i="3"/>
  <c r="P342" i="3"/>
  <c r="O342" i="3"/>
  <c r="N342" i="3"/>
  <c r="S340" i="3"/>
  <c r="R340" i="3"/>
  <c r="Q340" i="3"/>
  <c r="P340" i="3"/>
  <c r="O340" i="3"/>
  <c r="N340" i="3"/>
  <c r="S339" i="3"/>
  <c r="R339" i="3"/>
  <c r="Q339" i="3"/>
  <c r="P339" i="3"/>
  <c r="O339" i="3"/>
  <c r="N339" i="3"/>
  <c r="S338" i="3"/>
  <c r="R338" i="3"/>
  <c r="Q338" i="3"/>
  <c r="P338" i="3"/>
  <c r="O338" i="3"/>
  <c r="N338" i="3"/>
  <c r="S337" i="3"/>
  <c r="R337" i="3"/>
  <c r="Q337" i="3"/>
  <c r="P337" i="3"/>
  <c r="O337" i="3"/>
  <c r="N337" i="3"/>
  <c r="S336" i="3"/>
  <c r="R336" i="3"/>
  <c r="Q336" i="3"/>
  <c r="P336" i="3"/>
  <c r="O336" i="3"/>
  <c r="N336" i="3"/>
  <c r="S335" i="3"/>
  <c r="R335" i="3"/>
  <c r="R318" i="3" s="1"/>
  <c r="L319" i="3" s="1"/>
  <c r="Q335" i="3"/>
  <c r="Q318" i="3" s="1"/>
  <c r="L318" i="3" s="1"/>
  <c r="P335" i="3"/>
  <c r="O335" i="3"/>
  <c r="N335" i="3"/>
  <c r="K324" i="3"/>
  <c r="H324" i="3"/>
  <c r="I324" i="3" s="1"/>
  <c r="K323" i="3"/>
  <c r="I323" i="3"/>
  <c r="H323" i="3"/>
  <c r="K322" i="3"/>
  <c r="H322" i="3"/>
  <c r="I322" i="3" s="1"/>
  <c r="K321" i="3"/>
  <c r="I321" i="3"/>
  <c r="H321" i="3"/>
  <c r="K320" i="3"/>
  <c r="H320" i="3"/>
  <c r="I320" i="3" s="1"/>
  <c r="K319" i="3"/>
  <c r="I319" i="3"/>
  <c r="H319" i="3"/>
  <c r="W318" i="3"/>
  <c r="L324" i="3" s="1"/>
  <c r="N318" i="3"/>
  <c r="K318" i="3"/>
  <c r="H318" i="3"/>
  <c r="I318" i="3" s="1"/>
  <c r="W314" i="3"/>
  <c r="W257" i="3" s="1"/>
  <c r="L263" i="3" s="1"/>
  <c r="V314" i="3"/>
  <c r="P314" i="3"/>
  <c r="O314" i="3"/>
  <c r="N314" i="3"/>
  <c r="U310" i="3"/>
  <c r="T310" i="3"/>
  <c r="P310" i="3"/>
  <c r="O310" i="3"/>
  <c r="N310" i="3"/>
  <c r="U309" i="3"/>
  <c r="T309" i="3"/>
  <c r="P309" i="3"/>
  <c r="O309" i="3"/>
  <c r="N309" i="3"/>
  <c r="U308" i="3"/>
  <c r="T308" i="3"/>
  <c r="P308" i="3"/>
  <c r="O308" i="3"/>
  <c r="N308" i="3"/>
  <c r="U306" i="3"/>
  <c r="T306" i="3"/>
  <c r="P306" i="3"/>
  <c r="O306" i="3"/>
  <c r="N306" i="3"/>
  <c r="U305" i="3"/>
  <c r="T305" i="3"/>
  <c r="P305" i="3"/>
  <c r="O305" i="3"/>
  <c r="N305" i="3"/>
  <c r="U304" i="3"/>
  <c r="T304" i="3"/>
  <c r="P304" i="3"/>
  <c r="O304" i="3"/>
  <c r="N304" i="3"/>
  <c r="U303" i="3"/>
  <c r="T303" i="3"/>
  <c r="P303" i="3"/>
  <c r="O303" i="3"/>
  <c r="N303" i="3"/>
  <c r="U302" i="3"/>
  <c r="T302" i="3"/>
  <c r="P302" i="3"/>
  <c r="O302" i="3"/>
  <c r="N302" i="3"/>
  <c r="U301" i="3"/>
  <c r="T301" i="3"/>
  <c r="P301" i="3"/>
  <c r="O301" i="3"/>
  <c r="N301" i="3"/>
  <c r="U300" i="3"/>
  <c r="T300" i="3"/>
  <c r="P300" i="3"/>
  <c r="O300" i="3"/>
  <c r="N300" i="3"/>
  <c r="U299" i="3"/>
  <c r="T299" i="3"/>
  <c r="P299" i="3"/>
  <c r="O299" i="3"/>
  <c r="N299" i="3"/>
  <c r="U298" i="3"/>
  <c r="T298" i="3"/>
  <c r="P298" i="3"/>
  <c r="O298" i="3"/>
  <c r="N298" i="3"/>
  <c r="U296" i="3"/>
  <c r="T296" i="3"/>
  <c r="P296" i="3"/>
  <c r="O296" i="3"/>
  <c r="N296" i="3"/>
  <c r="U295" i="3"/>
  <c r="T295" i="3"/>
  <c r="P295" i="3"/>
  <c r="O295" i="3"/>
  <c r="N295" i="3"/>
  <c r="S290" i="3"/>
  <c r="R290" i="3"/>
  <c r="Q290" i="3"/>
  <c r="P290" i="3"/>
  <c r="O290" i="3"/>
  <c r="N290" i="3"/>
  <c r="S289" i="3"/>
  <c r="R289" i="3"/>
  <c r="Q289" i="3"/>
  <c r="P289" i="3"/>
  <c r="O289" i="3"/>
  <c r="N289" i="3"/>
  <c r="S288" i="3"/>
  <c r="R288" i="3"/>
  <c r="Q288" i="3"/>
  <c r="P288" i="3"/>
  <c r="O288" i="3"/>
  <c r="N288" i="3"/>
  <c r="S286" i="3"/>
  <c r="R286" i="3"/>
  <c r="Q286" i="3"/>
  <c r="P286" i="3"/>
  <c r="O286" i="3"/>
  <c r="N286" i="3"/>
  <c r="S285" i="3"/>
  <c r="R285" i="3"/>
  <c r="Q285" i="3"/>
  <c r="P285" i="3"/>
  <c r="O285" i="3"/>
  <c r="N285" i="3"/>
  <c r="S284" i="3"/>
  <c r="R284" i="3"/>
  <c r="Q284" i="3"/>
  <c r="P284" i="3"/>
  <c r="O284" i="3"/>
  <c r="N284" i="3"/>
  <c r="S283" i="3"/>
  <c r="R283" i="3"/>
  <c r="Q283" i="3"/>
  <c r="P283" i="3"/>
  <c r="O283" i="3"/>
  <c r="N283" i="3"/>
  <c r="S282" i="3"/>
  <c r="R282" i="3"/>
  <c r="Q282" i="3"/>
  <c r="P282" i="3"/>
  <c r="O282" i="3"/>
  <c r="N282" i="3"/>
  <c r="S281" i="3"/>
  <c r="R281" i="3"/>
  <c r="Q281" i="3"/>
  <c r="P281" i="3"/>
  <c r="O281" i="3"/>
  <c r="N281" i="3"/>
  <c r="S280" i="3"/>
  <c r="R280" i="3"/>
  <c r="Q280" i="3"/>
  <c r="P280" i="3"/>
  <c r="O280" i="3"/>
  <c r="N280" i="3"/>
  <c r="S279" i="3"/>
  <c r="R279" i="3"/>
  <c r="Q279" i="3"/>
  <c r="P279" i="3"/>
  <c r="O279" i="3"/>
  <c r="N279" i="3"/>
  <c r="S278" i="3"/>
  <c r="R278" i="3"/>
  <c r="Q278" i="3"/>
  <c r="P278" i="3"/>
  <c r="O278" i="3"/>
  <c r="N278" i="3"/>
  <c r="S277" i="3"/>
  <c r="R277" i="3"/>
  <c r="Q277" i="3"/>
  <c r="P277" i="3"/>
  <c r="O277" i="3"/>
  <c r="N277" i="3"/>
  <c r="S275" i="3"/>
  <c r="R275" i="3"/>
  <c r="Q275" i="3"/>
  <c r="P275" i="3"/>
  <c r="O275" i="3"/>
  <c r="N275" i="3"/>
  <c r="S274" i="3"/>
  <c r="S257" i="3" s="1"/>
  <c r="L259" i="3" s="1"/>
  <c r="R274" i="3"/>
  <c r="R257" i="3" s="1"/>
  <c r="L258" i="3" s="1"/>
  <c r="Q274" i="3"/>
  <c r="P274" i="3"/>
  <c r="O274" i="3"/>
  <c r="N274" i="3"/>
  <c r="K263" i="3"/>
  <c r="H263" i="3"/>
  <c r="I263" i="3" s="1"/>
  <c r="K262" i="3"/>
  <c r="H262" i="3"/>
  <c r="I262" i="3" s="1"/>
  <c r="K261" i="3"/>
  <c r="H261" i="3"/>
  <c r="I261" i="3" s="1"/>
  <c r="K260" i="3"/>
  <c r="H260" i="3"/>
  <c r="I260" i="3" s="1"/>
  <c r="K259" i="3"/>
  <c r="H259" i="3"/>
  <c r="I259" i="3" s="1"/>
  <c r="K258" i="3"/>
  <c r="H258" i="3"/>
  <c r="I258" i="3" s="1"/>
  <c r="V257" i="3"/>
  <c r="L262" i="3" s="1"/>
  <c r="K257" i="3"/>
  <c r="H257" i="3"/>
  <c r="I257" i="3" s="1"/>
  <c r="W253" i="3"/>
  <c r="V253" i="3"/>
  <c r="V204" i="3" s="1"/>
  <c r="L209" i="3" s="1"/>
  <c r="P253" i="3"/>
  <c r="O253" i="3"/>
  <c r="N253" i="3"/>
  <c r="U249" i="3"/>
  <c r="T249" i="3"/>
  <c r="P249" i="3"/>
  <c r="O249" i="3"/>
  <c r="N249" i="3"/>
  <c r="U248" i="3"/>
  <c r="T248" i="3"/>
  <c r="P248" i="3"/>
  <c r="O248" i="3"/>
  <c r="N248" i="3"/>
  <c r="U247" i="3"/>
  <c r="T247" i="3"/>
  <c r="P247" i="3"/>
  <c r="O247" i="3"/>
  <c r="N247" i="3"/>
  <c r="U246" i="3"/>
  <c r="T246" i="3"/>
  <c r="P246" i="3"/>
  <c r="O246" i="3"/>
  <c r="N246" i="3"/>
  <c r="U244" i="3"/>
  <c r="T244" i="3"/>
  <c r="P244" i="3"/>
  <c r="O244" i="3"/>
  <c r="N244" i="3"/>
  <c r="U243" i="3"/>
  <c r="T243" i="3"/>
  <c r="P243" i="3"/>
  <c r="O243" i="3"/>
  <c r="N243" i="3"/>
  <c r="U242" i="3"/>
  <c r="T242" i="3"/>
  <c r="P242" i="3"/>
  <c r="O242" i="3"/>
  <c r="N242" i="3"/>
  <c r="U241" i="3"/>
  <c r="T241" i="3"/>
  <c r="P241" i="3"/>
  <c r="O241" i="3"/>
  <c r="N241" i="3"/>
  <c r="U240" i="3"/>
  <c r="T240" i="3"/>
  <c r="P240" i="3"/>
  <c r="O240" i="3"/>
  <c r="N240" i="3"/>
  <c r="U239" i="3"/>
  <c r="T239" i="3"/>
  <c r="T204" i="3" s="1"/>
  <c r="L207" i="3" s="1"/>
  <c r="P239" i="3"/>
  <c r="O239" i="3"/>
  <c r="N239" i="3"/>
  <c r="U238" i="3"/>
  <c r="U204" i="3" s="1"/>
  <c r="L208" i="3" s="1"/>
  <c r="T238" i="3"/>
  <c r="P238" i="3"/>
  <c r="O238" i="3"/>
  <c r="N238" i="3"/>
  <c r="S233" i="3"/>
  <c r="R233" i="3"/>
  <c r="Q233" i="3"/>
  <c r="P233" i="3"/>
  <c r="O233" i="3"/>
  <c r="N233" i="3"/>
  <c r="S232" i="3"/>
  <c r="R232" i="3"/>
  <c r="Q232" i="3"/>
  <c r="P232" i="3"/>
  <c r="O232" i="3"/>
  <c r="N232" i="3"/>
  <c r="S231" i="3"/>
  <c r="R231" i="3"/>
  <c r="Q231" i="3"/>
  <c r="P231" i="3"/>
  <c r="O231" i="3"/>
  <c r="N231" i="3"/>
  <c r="S230" i="3"/>
  <c r="R230" i="3"/>
  <c r="Q230" i="3"/>
  <c r="P230" i="3"/>
  <c r="O230" i="3"/>
  <c r="N230" i="3"/>
  <c r="S228" i="3"/>
  <c r="R228" i="3"/>
  <c r="Q228" i="3"/>
  <c r="P228" i="3"/>
  <c r="O228" i="3"/>
  <c r="N228" i="3"/>
  <c r="S227" i="3"/>
  <c r="R227" i="3"/>
  <c r="Q227" i="3"/>
  <c r="P227" i="3"/>
  <c r="O227" i="3"/>
  <c r="N227" i="3"/>
  <c r="S226" i="3"/>
  <c r="R226" i="3"/>
  <c r="Q226" i="3"/>
  <c r="P226" i="3"/>
  <c r="O226" i="3"/>
  <c r="N226" i="3"/>
  <c r="S225" i="3"/>
  <c r="R225" i="3"/>
  <c r="Q225" i="3"/>
  <c r="P225" i="3"/>
  <c r="O225" i="3"/>
  <c r="N225" i="3"/>
  <c r="S224" i="3"/>
  <c r="R224" i="3"/>
  <c r="Q224" i="3"/>
  <c r="P224" i="3"/>
  <c r="O224" i="3"/>
  <c r="N224" i="3"/>
  <c r="S223" i="3"/>
  <c r="R223" i="3"/>
  <c r="Q223" i="3"/>
  <c r="P223" i="3"/>
  <c r="O223" i="3"/>
  <c r="N223" i="3"/>
  <c r="S222" i="3"/>
  <c r="R222" i="3"/>
  <c r="Q222" i="3"/>
  <c r="P222" i="3"/>
  <c r="O222" i="3"/>
  <c r="N222" i="3"/>
  <c r="S221" i="3"/>
  <c r="R221" i="3"/>
  <c r="R204" i="3" s="1"/>
  <c r="L205" i="3" s="1"/>
  <c r="Q221" i="3"/>
  <c r="P221" i="3"/>
  <c r="O221" i="3"/>
  <c r="N221" i="3"/>
  <c r="N204" i="3" s="1"/>
  <c r="K210" i="3"/>
  <c r="H210" i="3"/>
  <c r="I210" i="3" s="1"/>
  <c r="K209" i="3"/>
  <c r="H209" i="3"/>
  <c r="I209" i="3" s="1"/>
  <c r="K208" i="3"/>
  <c r="H208" i="3"/>
  <c r="I208" i="3" s="1"/>
  <c r="K207" i="3"/>
  <c r="H207" i="3"/>
  <c r="I207" i="3" s="1"/>
  <c r="K206" i="3"/>
  <c r="H206" i="3"/>
  <c r="I206" i="3" s="1"/>
  <c r="K205" i="3"/>
  <c r="H205" i="3"/>
  <c r="I205" i="3" s="1"/>
  <c r="W204" i="3"/>
  <c r="L210" i="3" s="1"/>
  <c r="S204" i="3"/>
  <c r="L206" i="3" s="1"/>
  <c r="K204" i="3"/>
  <c r="K211" i="3" s="1"/>
  <c r="H204" i="3"/>
  <c r="I204" i="3" s="1"/>
  <c r="W200" i="3"/>
  <c r="V200" i="3"/>
  <c r="V142" i="3" s="1"/>
  <c r="P200" i="3"/>
  <c r="O200" i="3"/>
  <c r="N200" i="3"/>
  <c r="U196" i="3"/>
  <c r="T196" i="3"/>
  <c r="P196" i="3"/>
  <c r="O196" i="3"/>
  <c r="N196" i="3"/>
  <c r="U195" i="3"/>
  <c r="T195" i="3"/>
  <c r="P195" i="3"/>
  <c r="O195" i="3"/>
  <c r="N195" i="3"/>
  <c r="U194" i="3"/>
  <c r="T194" i="3"/>
  <c r="P194" i="3"/>
  <c r="O194" i="3"/>
  <c r="N194" i="3"/>
  <c r="U193" i="3"/>
  <c r="T193" i="3"/>
  <c r="P193" i="3"/>
  <c r="O193" i="3"/>
  <c r="N193" i="3"/>
  <c r="U192" i="3"/>
  <c r="T192" i="3"/>
  <c r="P192" i="3"/>
  <c r="O192" i="3"/>
  <c r="N192" i="3"/>
  <c r="U191" i="3"/>
  <c r="T191" i="3"/>
  <c r="P191" i="3"/>
  <c r="O191" i="3"/>
  <c r="N191" i="3"/>
  <c r="U190" i="3"/>
  <c r="T190" i="3"/>
  <c r="P190" i="3"/>
  <c r="O190" i="3"/>
  <c r="N190" i="3"/>
  <c r="U189" i="3"/>
  <c r="T189" i="3"/>
  <c r="P189" i="3"/>
  <c r="O189" i="3"/>
  <c r="N189" i="3"/>
  <c r="U187" i="3"/>
  <c r="T187" i="3"/>
  <c r="P187" i="3"/>
  <c r="O187" i="3"/>
  <c r="N187" i="3"/>
  <c r="U186" i="3"/>
  <c r="T186" i="3"/>
  <c r="P186" i="3"/>
  <c r="O186" i="3"/>
  <c r="N186" i="3"/>
  <c r="U185" i="3"/>
  <c r="T185" i="3"/>
  <c r="P185" i="3"/>
  <c r="O185" i="3"/>
  <c r="N185" i="3"/>
  <c r="U184" i="3"/>
  <c r="T184" i="3"/>
  <c r="P184" i="3"/>
  <c r="O184" i="3"/>
  <c r="N184" i="3"/>
  <c r="U183" i="3"/>
  <c r="T183" i="3"/>
  <c r="P183" i="3"/>
  <c r="O183" i="3"/>
  <c r="N183" i="3"/>
  <c r="U182" i="3"/>
  <c r="T182" i="3"/>
  <c r="P182" i="3"/>
  <c r="O182" i="3"/>
  <c r="N182" i="3"/>
  <c r="U181" i="3"/>
  <c r="T181" i="3"/>
  <c r="T142" i="3" s="1"/>
  <c r="L145" i="3" s="1"/>
  <c r="P181" i="3"/>
  <c r="O181" i="3"/>
  <c r="O142" i="3" s="1"/>
  <c r="N181" i="3"/>
  <c r="U180" i="3"/>
  <c r="T180" i="3"/>
  <c r="P180" i="3"/>
  <c r="O180" i="3"/>
  <c r="N180" i="3"/>
  <c r="S175" i="3"/>
  <c r="R175" i="3"/>
  <c r="Q175" i="3"/>
  <c r="P175" i="3"/>
  <c r="O175" i="3"/>
  <c r="N175" i="3"/>
  <c r="S174" i="3"/>
  <c r="R174" i="3"/>
  <c r="Q174" i="3"/>
  <c r="P174" i="3"/>
  <c r="O174" i="3"/>
  <c r="N174" i="3"/>
  <c r="S173" i="3"/>
  <c r="R173" i="3"/>
  <c r="Q173" i="3"/>
  <c r="P173" i="3"/>
  <c r="O173" i="3"/>
  <c r="N173" i="3"/>
  <c r="S172" i="3"/>
  <c r="R172" i="3"/>
  <c r="Q172" i="3"/>
  <c r="P172" i="3"/>
  <c r="O172" i="3"/>
  <c r="N172" i="3"/>
  <c r="S171" i="3"/>
  <c r="R171" i="3"/>
  <c r="Q171" i="3"/>
  <c r="P171" i="3"/>
  <c r="O171" i="3"/>
  <c r="N171" i="3"/>
  <c r="S170" i="3"/>
  <c r="R170" i="3"/>
  <c r="Q170" i="3"/>
  <c r="P170" i="3"/>
  <c r="O170" i="3"/>
  <c r="N170" i="3"/>
  <c r="S169" i="3"/>
  <c r="R169" i="3"/>
  <c r="Q169" i="3"/>
  <c r="P169" i="3"/>
  <c r="O169" i="3"/>
  <c r="N169" i="3"/>
  <c r="S168" i="3"/>
  <c r="R168" i="3"/>
  <c r="Q168" i="3"/>
  <c r="P168" i="3"/>
  <c r="O168" i="3"/>
  <c r="N168" i="3"/>
  <c r="S166" i="3"/>
  <c r="R166" i="3"/>
  <c r="Q166" i="3"/>
  <c r="P166" i="3"/>
  <c r="O166" i="3"/>
  <c r="N166" i="3"/>
  <c r="S165" i="3"/>
  <c r="R165" i="3"/>
  <c r="Q165" i="3"/>
  <c r="P165" i="3"/>
  <c r="O165" i="3"/>
  <c r="N165" i="3"/>
  <c r="S164" i="3"/>
  <c r="R164" i="3"/>
  <c r="Q164" i="3"/>
  <c r="P164" i="3"/>
  <c r="O164" i="3"/>
  <c r="N164" i="3"/>
  <c r="S163" i="3"/>
  <c r="R163" i="3"/>
  <c r="Q163" i="3"/>
  <c r="P163" i="3"/>
  <c r="O163" i="3"/>
  <c r="N163" i="3"/>
  <c r="S162" i="3"/>
  <c r="R162" i="3"/>
  <c r="Q162" i="3"/>
  <c r="P162" i="3"/>
  <c r="O162" i="3"/>
  <c r="N162" i="3"/>
  <c r="S161" i="3"/>
  <c r="R161" i="3"/>
  <c r="Q161" i="3"/>
  <c r="P161" i="3"/>
  <c r="O161" i="3"/>
  <c r="N161" i="3"/>
  <c r="S160" i="3"/>
  <c r="R160" i="3"/>
  <c r="Q160" i="3"/>
  <c r="P160" i="3"/>
  <c r="O160" i="3"/>
  <c r="N160" i="3"/>
  <c r="S159" i="3"/>
  <c r="S142" i="3" s="1"/>
  <c r="L144" i="3" s="1"/>
  <c r="R159" i="3"/>
  <c r="Q159" i="3"/>
  <c r="P159" i="3"/>
  <c r="O159" i="3"/>
  <c r="N159" i="3"/>
  <c r="K148" i="3"/>
  <c r="H148" i="3"/>
  <c r="I148" i="3" s="1"/>
  <c r="L147" i="3"/>
  <c r="K147" i="3"/>
  <c r="H147" i="3"/>
  <c r="I147" i="3" s="1"/>
  <c r="K146" i="3"/>
  <c r="H146" i="3"/>
  <c r="I146" i="3" s="1"/>
  <c r="K145" i="3"/>
  <c r="H145" i="3"/>
  <c r="I145" i="3" s="1"/>
  <c r="K144" i="3"/>
  <c r="H144" i="3"/>
  <c r="I144" i="3" s="1"/>
  <c r="K143" i="3"/>
  <c r="H143" i="3"/>
  <c r="I143" i="3" s="1"/>
  <c r="W142" i="3"/>
  <c r="L148" i="3" s="1"/>
  <c r="P142" i="3"/>
  <c r="K142" i="3"/>
  <c r="K149" i="3" s="1"/>
  <c r="H142" i="3"/>
  <c r="I142" i="3" s="1"/>
  <c r="W138" i="3"/>
  <c r="V138" i="3"/>
  <c r="V63" i="3" s="1"/>
  <c r="L68" i="3" s="1"/>
  <c r="P138" i="3"/>
  <c r="O138" i="3"/>
  <c r="N138" i="3"/>
  <c r="U134" i="3"/>
  <c r="T134" i="3"/>
  <c r="P134" i="3"/>
  <c r="O134" i="3"/>
  <c r="N134" i="3"/>
  <c r="U133" i="3"/>
  <c r="T133" i="3"/>
  <c r="P133" i="3"/>
  <c r="O133" i="3"/>
  <c r="N133" i="3"/>
  <c r="U132" i="3"/>
  <c r="T132" i="3"/>
  <c r="P132" i="3"/>
  <c r="O132" i="3"/>
  <c r="N132" i="3"/>
  <c r="U131" i="3"/>
  <c r="T131" i="3"/>
  <c r="P131" i="3"/>
  <c r="O131" i="3"/>
  <c r="N131" i="3"/>
  <c r="U130" i="3"/>
  <c r="T130" i="3"/>
  <c r="P130" i="3"/>
  <c r="O130" i="3"/>
  <c r="N130" i="3"/>
  <c r="U129" i="3"/>
  <c r="T129" i="3"/>
  <c r="P129" i="3"/>
  <c r="O129" i="3"/>
  <c r="N129" i="3"/>
  <c r="U127" i="3"/>
  <c r="T127" i="3"/>
  <c r="P127" i="3"/>
  <c r="O127" i="3"/>
  <c r="N127" i="3"/>
  <c r="U126" i="3"/>
  <c r="T126" i="3"/>
  <c r="P126" i="3"/>
  <c r="O126" i="3"/>
  <c r="N126" i="3"/>
  <c r="U125" i="3"/>
  <c r="T125" i="3"/>
  <c r="P125" i="3"/>
  <c r="O125" i="3"/>
  <c r="N125" i="3"/>
  <c r="U124" i="3"/>
  <c r="T124" i="3"/>
  <c r="P124" i="3"/>
  <c r="O124" i="3"/>
  <c r="N124" i="3"/>
  <c r="U123" i="3"/>
  <c r="T123" i="3"/>
  <c r="P123" i="3"/>
  <c r="O123" i="3"/>
  <c r="N123" i="3"/>
  <c r="U122" i="3"/>
  <c r="T122" i="3"/>
  <c r="P122" i="3"/>
  <c r="O122" i="3"/>
  <c r="N122" i="3"/>
  <c r="U121" i="3"/>
  <c r="T121" i="3"/>
  <c r="P121" i="3"/>
  <c r="O121" i="3"/>
  <c r="N121" i="3"/>
  <c r="U120" i="3"/>
  <c r="T120" i="3"/>
  <c r="P120" i="3"/>
  <c r="O120" i="3"/>
  <c r="N120" i="3"/>
  <c r="U119" i="3"/>
  <c r="T119" i="3"/>
  <c r="P119" i="3"/>
  <c r="O119" i="3"/>
  <c r="N119" i="3"/>
  <c r="U118" i="3"/>
  <c r="T118" i="3"/>
  <c r="P118" i="3"/>
  <c r="O118" i="3"/>
  <c r="N118" i="3"/>
  <c r="U117" i="3"/>
  <c r="T117" i="3"/>
  <c r="P117" i="3"/>
  <c r="O117" i="3"/>
  <c r="N117" i="3"/>
  <c r="U116" i="3"/>
  <c r="T116" i="3"/>
  <c r="P116" i="3"/>
  <c r="O116" i="3"/>
  <c r="N116" i="3"/>
  <c r="U114" i="3"/>
  <c r="T114" i="3"/>
  <c r="P114" i="3"/>
  <c r="O114" i="3"/>
  <c r="N114" i="3"/>
  <c r="U113" i="3"/>
  <c r="T113" i="3"/>
  <c r="P113" i="3"/>
  <c r="O113" i="3"/>
  <c r="N113" i="3"/>
  <c r="U112" i="3"/>
  <c r="T112" i="3"/>
  <c r="P112" i="3"/>
  <c r="O112" i="3"/>
  <c r="N112" i="3"/>
  <c r="S107" i="3"/>
  <c r="R107" i="3"/>
  <c r="Q107" i="3"/>
  <c r="P107" i="3"/>
  <c r="O107" i="3"/>
  <c r="N107" i="3"/>
  <c r="S106" i="3"/>
  <c r="R106" i="3"/>
  <c r="Q106" i="3"/>
  <c r="P106" i="3"/>
  <c r="O106" i="3"/>
  <c r="N106" i="3"/>
  <c r="S105" i="3"/>
  <c r="R105" i="3"/>
  <c r="Q105" i="3"/>
  <c r="P105" i="3"/>
  <c r="O105" i="3"/>
  <c r="N105" i="3"/>
  <c r="S104" i="3"/>
  <c r="R104" i="3"/>
  <c r="Q104" i="3"/>
  <c r="P104" i="3"/>
  <c r="O104" i="3"/>
  <c r="N104" i="3"/>
  <c r="S103" i="3"/>
  <c r="R103" i="3"/>
  <c r="Q103" i="3"/>
  <c r="P103" i="3"/>
  <c r="O103" i="3"/>
  <c r="N103" i="3"/>
  <c r="S102" i="3"/>
  <c r="R102" i="3"/>
  <c r="Q102" i="3"/>
  <c r="P102" i="3"/>
  <c r="O102" i="3"/>
  <c r="N102" i="3"/>
  <c r="S100" i="3"/>
  <c r="R100" i="3"/>
  <c r="Q100" i="3"/>
  <c r="P100" i="3"/>
  <c r="O100" i="3"/>
  <c r="N100" i="3"/>
  <c r="S99" i="3"/>
  <c r="R99" i="3"/>
  <c r="Q99" i="3"/>
  <c r="P99" i="3"/>
  <c r="O99" i="3"/>
  <c r="N99" i="3"/>
  <c r="S98" i="3"/>
  <c r="R98" i="3"/>
  <c r="Q98" i="3"/>
  <c r="P98" i="3"/>
  <c r="O98" i="3"/>
  <c r="N98" i="3"/>
  <c r="S97" i="3"/>
  <c r="R97" i="3"/>
  <c r="Q97" i="3"/>
  <c r="P97" i="3"/>
  <c r="O97" i="3"/>
  <c r="N97" i="3"/>
  <c r="S96" i="3"/>
  <c r="R96" i="3"/>
  <c r="Q96" i="3"/>
  <c r="P96" i="3"/>
  <c r="O96" i="3"/>
  <c r="N96" i="3"/>
  <c r="S95" i="3"/>
  <c r="R95" i="3"/>
  <c r="Q95" i="3"/>
  <c r="P95" i="3"/>
  <c r="O95" i="3"/>
  <c r="N95" i="3"/>
  <c r="S94" i="3"/>
  <c r="R94" i="3"/>
  <c r="Q94" i="3"/>
  <c r="P94" i="3"/>
  <c r="O94" i="3"/>
  <c r="N94" i="3"/>
  <c r="S93" i="3"/>
  <c r="R93" i="3"/>
  <c r="Q93" i="3"/>
  <c r="P93" i="3"/>
  <c r="O93" i="3"/>
  <c r="N93" i="3"/>
  <c r="S92" i="3"/>
  <c r="R92" i="3"/>
  <c r="Q92" i="3"/>
  <c r="P92" i="3"/>
  <c r="O92" i="3"/>
  <c r="N92" i="3"/>
  <c r="S91" i="3"/>
  <c r="R91" i="3"/>
  <c r="Q91" i="3"/>
  <c r="P91" i="3"/>
  <c r="O91" i="3"/>
  <c r="N91" i="3"/>
  <c r="S90" i="3"/>
  <c r="R90" i="3"/>
  <c r="Q90" i="3"/>
  <c r="P90" i="3"/>
  <c r="O90" i="3"/>
  <c r="N90" i="3"/>
  <c r="S89" i="3"/>
  <c r="R89" i="3"/>
  <c r="Q89" i="3"/>
  <c r="P89" i="3"/>
  <c r="O89" i="3"/>
  <c r="N89" i="3"/>
  <c r="S88" i="3"/>
  <c r="R88" i="3"/>
  <c r="Q88" i="3"/>
  <c r="P88" i="3"/>
  <c r="O88" i="3"/>
  <c r="N88" i="3"/>
  <c r="S87" i="3"/>
  <c r="R87" i="3"/>
  <c r="Q87" i="3"/>
  <c r="P87" i="3"/>
  <c r="O87" i="3"/>
  <c r="N87" i="3"/>
  <c r="S85" i="3"/>
  <c r="R85" i="3"/>
  <c r="Q85" i="3"/>
  <c r="P85" i="3"/>
  <c r="O85" i="3"/>
  <c r="N85" i="3"/>
  <c r="S84" i="3"/>
  <c r="R84" i="3"/>
  <c r="Q84" i="3"/>
  <c r="P84" i="3"/>
  <c r="O84" i="3"/>
  <c r="N84" i="3"/>
  <c r="S83" i="3"/>
  <c r="R83" i="3"/>
  <c r="Q83" i="3"/>
  <c r="P83" i="3"/>
  <c r="O83" i="3"/>
  <c r="N83" i="3"/>
  <c r="S82" i="3"/>
  <c r="R82" i="3"/>
  <c r="Q82" i="3"/>
  <c r="P82" i="3"/>
  <c r="O82" i="3"/>
  <c r="N82" i="3"/>
  <c r="S81" i="3"/>
  <c r="R81" i="3"/>
  <c r="Q81" i="3"/>
  <c r="P81" i="3"/>
  <c r="O81" i="3"/>
  <c r="N81" i="3"/>
  <c r="S80" i="3"/>
  <c r="S63" i="3" s="1"/>
  <c r="L65" i="3" s="1"/>
  <c r="R80" i="3"/>
  <c r="R63" i="3" s="1"/>
  <c r="L64" i="3" s="1"/>
  <c r="Q80" i="3"/>
  <c r="P80" i="3"/>
  <c r="O80" i="3"/>
  <c r="N80" i="3"/>
  <c r="N63" i="3" s="1"/>
  <c r="K69" i="3"/>
  <c r="I69" i="3"/>
  <c r="H69" i="3"/>
  <c r="K68" i="3"/>
  <c r="H68" i="3"/>
  <c r="I68" i="3" s="1"/>
  <c r="K67" i="3"/>
  <c r="I67" i="3"/>
  <c r="H67" i="3"/>
  <c r="K66" i="3"/>
  <c r="H66" i="3"/>
  <c r="I66" i="3" s="1"/>
  <c r="K65" i="3"/>
  <c r="I65" i="3"/>
  <c r="H65" i="3"/>
  <c r="K64" i="3"/>
  <c r="H64" i="3"/>
  <c r="I64" i="3" s="1"/>
  <c r="W63" i="3"/>
  <c r="L69" i="3" s="1"/>
  <c r="U63" i="3"/>
  <c r="L67" i="3" s="1"/>
  <c r="Q63" i="3"/>
  <c r="L63" i="3" s="1"/>
  <c r="O63" i="3"/>
  <c r="K63" i="3"/>
  <c r="I63" i="3"/>
  <c r="H63" i="3"/>
  <c r="W59" i="3"/>
  <c r="W7" i="3" s="1"/>
  <c r="L13" i="3" s="1"/>
  <c r="V59" i="3"/>
  <c r="V7" i="3" s="1"/>
  <c r="L12" i="3" s="1"/>
  <c r="P59" i="3"/>
  <c r="O59" i="3"/>
  <c r="N59" i="3"/>
  <c r="U55" i="3"/>
  <c r="T55" i="3"/>
  <c r="P55" i="3"/>
  <c r="O55" i="3"/>
  <c r="N55" i="3"/>
  <c r="U54" i="3"/>
  <c r="T54" i="3"/>
  <c r="P54" i="3"/>
  <c r="O54" i="3"/>
  <c r="N54" i="3"/>
  <c r="U53" i="3"/>
  <c r="T53" i="3"/>
  <c r="P53" i="3"/>
  <c r="O53" i="3"/>
  <c r="N53" i="3"/>
  <c r="U52" i="3"/>
  <c r="T52" i="3"/>
  <c r="P52" i="3"/>
  <c r="O52" i="3"/>
  <c r="N52" i="3"/>
  <c r="U51" i="3"/>
  <c r="T51" i="3"/>
  <c r="P51" i="3"/>
  <c r="O51" i="3"/>
  <c r="N51" i="3"/>
  <c r="U50" i="3"/>
  <c r="T50" i="3"/>
  <c r="P50" i="3"/>
  <c r="O50" i="3"/>
  <c r="N50" i="3"/>
  <c r="U48" i="3"/>
  <c r="T48" i="3"/>
  <c r="P48" i="3"/>
  <c r="O48" i="3"/>
  <c r="N48" i="3"/>
  <c r="U47" i="3"/>
  <c r="T47" i="3"/>
  <c r="P47" i="3"/>
  <c r="O47" i="3"/>
  <c r="N47" i="3"/>
  <c r="U46" i="3"/>
  <c r="T46" i="3"/>
  <c r="P46" i="3"/>
  <c r="O46" i="3"/>
  <c r="N46" i="3"/>
  <c r="U45" i="3"/>
  <c r="T45" i="3"/>
  <c r="P45" i="3"/>
  <c r="O45" i="3"/>
  <c r="N45" i="3"/>
  <c r="U44" i="3"/>
  <c r="T44" i="3"/>
  <c r="P44" i="3"/>
  <c r="O44" i="3"/>
  <c r="N44" i="3"/>
  <c r="S39" i="3"/>
  <c r="R39" i="3"/>
  <c r="Q39" i="3"/>
  <c r="P39" i="3"/>
  <c r="O39" i="3"/>
  <c r="N39" i="3"/>
  <c r="S38" i="3"/>
  <c r="R38" i="3"/>
  <c r="Q38" i="3"/>
  <c r="P38" i="3"/>
  <c r="O38" i="3"/>
  <c r="N38" i="3"/>
  <c r="S37" i="3"/>
  <c r="R37" i="3"/>
  <c r="Q37" i="3"/>
  <c r="P37" i="3"/>
  <c r="O37" i="3"/>
  <c r="N37" i="3"/>
  <c r="S36" i="3"/>
  <c r="R36" i="3"/>
  <c r="Q36" i="3"/>
  <c r="P36" i="3"/>
  <c r="O36" i="3"/>
  <c r="N36" i="3"/>
  <c r="S35" i="3"/>
  <c r="R35" i="3"/>
  <c r="Q35" i="3"/>
  <c r="P35" i="3"/>
  <c r="O35" i="3"/>
  <c r="N35" i="3"/>
  <c r="S34" i="3"/>
  <c r="R34" i="3"/>
  <c r="Q34" i="3"/>
  <c r="P34" i="3"/>
  <c r="O34" i="3"/>
  <c r="N34" i="3"/>
  <c r="S33" i="3"/>
  <c r="R33" i="3"/>
  <c r="Q33" i="3"/>
  <c r="P33" i="3"/>
  <c r="O33" i="3"/>
  <c r="N33" i="3"/>
  <c r="S32" i="3"/>
  <c r="R32" i="3"/>
  <c r="Q32" i="3"/>
  <c r="P32" i="3"/>
  <c r="O32" i="3"/>
  <c r="N32" i="3"/>
  <c r="S31" i="3"/>
  <c r="R31" i="3"/>
  <c r="Q31" i="3"/>
  <c r="P31" i="3"/>
  <c r="O31" i="3"/>
  <c r="N31" i="3"/>
  <c r="S29" i="3"/>
  <c r="R29" i="3"/>
  <c r="Q29" i="3"/>
  <c r="P29" i="3"/>
  <c r="O29" i="3"/>
  <c r="N29" i="3"/>
  <c r="S28" i="3"/>
  <c r="R28" i="3"/>
  <c r="Q28" i="3"/>
  <c r="P28" i="3"/>
  <c r="O28" i="3"/>
  <c r="N28" i="3"/>
  <c r="S27" i="3"/>
  <c r="R27" i="3"/>
  <c r="Q27" i="3"/>
  <c r="P27" i="3"/>
  <c r="O27" i="3"/>
  <c r="N27" i="3"/>
  <c r="S26" i="3"/>
  <c r="R26" i="3"/>
  <c r="Q26" i="3"/>
  <c r="P26" i="3"/>
  <c r="O26" i="3"/>
  <c r="N26" i="3"/>
  <c r="S25" i="3"/>
  <c r="R25" i="3"/>
  <c r="Q25" i="3"/>
  <c r="P25" i="3"/>
  <c r="O25" i="3"/>
  <c r="N25" i="3"/>
  <c r="S24" i="3"/>
  <c r="R24" i="3"/>
  <c r="Q24" i="3"/>
  <c r="P24" i="3"/>
  <c r="O24" i="3"/>
  <c r="N24" i="3"/>
  <c r="K13" i="3"/>
  <c r="H13" i="3"/>
  <c r="I13" i="3" s="1"/>
  <c r="K12" i="3"/>
  <c r="H12" i="3"/>
  <c r="I12" i="3" s="1"/>
  <c r="K11" i="3"/>
  <c r="H11" i="3"/>
  <c r="I11" i="3" s="1"/>
  <c r="K10" i="3"/>
  <c r="H10" i="3"/>
  <c r="I10" i="3" s="1"/>
  <c r="K9" i="3"/>
  <c r="H9" i="3"/>
  <c r="I9" i="3" s="1"/>
  <c r="K8" i="3"/>
  <c r="H8" i="3"/>
  <c r="I8" i="3" s="1"/>
  <c r="P7" i="3"/>
  <c r="K7" i="3"/>
  <c r="H7" i="3"/>
  <c r="I7" i="3" s="1"/>
  <c r="Q4" i="3"/>
  <c r="P63" i="3" l="1"/>
  <c r="R142" i="3"/>
  <c r="L143" i="3" s="1"/>
  <c r="P204" i="3"/>
  <c r="O204" i="3"/>
  <c r="Q257" i="3"/>
  <c r="L257" i="3" s="1"/>
  <c r="O318" i="3"/>
  <c r="S318" i="3"/>
  <c r="L320" i="3" s="1"/>
  <c r="N419" i="3"/>
  <c r="R419" i="3"/>
  <c r="L420" i="3" s="1"/>
  <c r="L426" i="3" s="1"/>
  <c r="U419" i="3"/>
  <c r="L423" i="3" s="1"/>
  <c r="N558" i="3"/>
  <c r="R558" i="3"/>
  <c r="L559" i="3" s="1"/>
  <c r="S673" i="3"/>
  <c r="L675" i="3" s="1"/>
  <c r="S726" i="3"/>
  <c r="L728" i="3" s="1"/>
  <c r="P838" i="3"/>
  <c r="Q905" i="3"/>
  <c r="L905" i="3" s="1"/>
  <c r="U7" i="3"/>
  <c r="L11" i="3" s="1"/>
  <c r="K70" i="3"/>
  <c r="Q142" i="3"/>
  <c r="L142" i="3" s="1"/>
  <c r="L149" i="3" s="1"/>
  <c r="U142" i="3"/>
  <c r="L146" i="3" s="1"/>
  <c r="Q204" i="3"/>
  <c r="L204" i="3" s="1"/>
  <c r="P257" i="3"/>
  <c r="N257" i="3"/>
  <c r="O257" i="3"/>
  <c r="U318" i="3"/>
  <c r="L322" i="3" s="1"/>
  <c r="Q370" i="3"/>
  <c r="L370" i="3" s="1"/>
  <c r="N370" i="3"/>
  <c r="S419" i="3"/>
  <c r="L421" i="3" s="1"/>
  <c r="T419" i="3"/>
  <c r="L422" i="3" s="1"/>
  <c r="Q486" i="3"/>
  <c r="L486" i="3" s="1"/>
  <c r="T486" i="3"/>
  <c r="L489" i="3" s="1"/>
  <c r="N486" i="3"/>
  <c r="L565" i="3"/>
  <c r="S558" i="3"/>
  <c r="L560" i="3" s="1"/>
  <c r="Q624" i="3"/>
  <c r="L624" i="3" s="1"/>
  <c r="L631" i="3" s="1"/>
  <c r="N624" i="3"/>
  <c r="K680" i="3"/>
  <c r="N673" i="3"/>
  <c r="R673" i="3"/>
  <c r="L674" i="3" s="1"/>
  <c r="U673" i="3"/>
  <c r="L677" i="3" s="1"/>
  <c r="P726" i="3"/>
  <c r="N726" i="3"/>
  <c r="R726" i="3"/>
  <c r="L727" i="3" s="1"/>
  <c r="L733" i="3" s="1"/>
  <c r="K793" i="3"/>
  <c r="N982" i="3"/>
  <c r="R982" i="3"/>
  <c r="L983" i="3" s="1"/>
  <c r="N1105" i="3"/>
  <c r="R1105" i="3"/>
  <c r="L1106" i="3" s="1"/>
  <c r="O1105" i="3"/>
  <c r="R1171" i="3"/>
  <c r="L1172" i="3" s="1"/>
  <c r="P1247" i="3"/>
  <c r="O1247" i="3"/>
  <c r="N1296" i="3"/>
  <c r="R1296" i="3"/>
  <c r="L1297" i="3" s="1"/>
  <c r="S1346" i="3"/>
  <c r="L1348" i="3" s="1"/>
  <c r="P1395" i="3"/>
  <c r="Q1472" i="3"/>
  <c r="L1472" i="3" s="1"/>
  <c r="R1555" i="3"/>
  <c r="L1556" i="3" s="1"/>
  <c r="R1625" i="3"/>
  <c r="L1626" i="3" s="1"/>
  <c r="P1689" i="3"/>
  <c r="O1689" i="3"/>
  <c r="Q1764" i="3"/>
  <c r="L1764" i="3" s="1"/>
  <c r="N1764" i="3"/>
  <c r="Q1834" i="3"/>
  <c r="L1834" i="3" s="1"/>
  <c r="L1841" i="3" s="1"/>
  <c r="Q1953" i="3"/>
  <c r="L1953" i="3" s="1"/>
  <c r="N1953" i="3"/>
  <c r="P2028" i="3"/>
  <c r="Q2081" i="3"/>
  <c r="L2081" i="3" s="1"/>
  <c r="N2081" i="3"/>
  <c r="O786" i="3"/>
  <c r="S786" i="3"/>
  <c r="L788" i="3" s="1"/>
  <c r="L793" i="3" s="1"/>
  <c r="T786" i="3"/>
  <c r="L789" i="3" s="1"/>
  <c r="Q838" i="3"/>
  <c r="L838" i="3" s="1"/>
  <c r="K912" i="3"/>
  <c r="R905" i="3"/>
  <c r="L906" i="3" s="1"/>
  <c r="S982" i="3"/>
  <c r="L984" i="3" s="1"/>
  <c r="L989" i="3" s="1"/>
  <c r="T982" i="3"/>
  <c r="L985" i="3" s="1"/>
  <c r="O1056" i="3"/>
  <c r="S1056" i="3"/>
  <c r="L1058" i="3" s="1"/>
  <c r="L1063" i="3" s="1"/>
  <c r="T1056" i="3"/>
  <c r="L1059" i="3" s="1"/>
  <c r="Q1105" i="3"/>
  <c r="L1105" i="3" s="1"/>
  <c r="L1112" i="3" s="1"/>
  <c r="Q1171" i="3"/>
  <c r="L1171" i="3" s="1"/>
  <c r="U1171" i="3"/>
  <c r="L1175" i="3" s="1"/>
  <c r="L1178" i="3" s="1"/>
  <c r="Q1247" i="3"/>
  <c r="L1247" i="3" s="1"/>
  <c r="K1303" i="3"/>
  <c r="S1296" i="3"/>
  <c r="L1298" i="3" s="1"/>
  <c r="L1303" i="3" s="1"/>
  <c r="N1346" i="3"/>
  <c r="R1346" i="3"/>
  <c r="L1347" i="3" s="1"/>
  <c r="L1353" i="3" s="1"/>
  <c r="Q1395" i="3"/>
  <c r="L1395" i="3" s="1"/>
  <c r="N1472" i="3"/>
  <c r="O1472" i="3"/>
  <c r="T1472" i="3"/>
  <c r="L1475" i="3" s="1"/>
  <c r="K1562" i="3"/>
  <c r="Q1555" i="3"/>
  <c r="L1555" i="3" s="1"/>
  <c r="L1562" i="3" s="1"/>
  <c r="Q1625" i="3"/>
  <c r="L1625" i="3" s="1"/>
  <c r="U1625" i="3"/>
  <c r="L1629" i="3" s="1"/>
  <c r="L1632" i="3" s="1"/>
  <c r="T1625" i="3"/>
  <c r="L1628" i="3" s="1"/>
  <c r="Q1689" i="3"/>
  <c r="L1689" i="3" s="1"/>
  <c r="N1834" i="3"/>
  <c r="R1834" i="3"/>
  <c r="L1835" i="3" s="1"/>
  <c r="U1834" i="3"/>
  <c r="L1838" i="3" s="1"/>
  <c r="Q1895" i="3"/>
  <c r="L1895" i="3" s="1"/>
  <c r="L1902" i="3" s="1"/>
  <c r="T1895" i="3"/>
  <c r="L1898" i="3" s="1"/>
  <c r="N1895" i="3"/>
  <c r="P1953" i="3"/>
  <c r="U1953" i="3"/>
  <c r="L1957" i="3" s="1"/>
  <c r="L1960" i="3" s="1"/>
  <c r="T1953" i="3"/>
  <c r="L1956" i="3" s="1"/>
  <c r="K2035" i="3"/>
  <c r="Q2028" i="3"/>
  <c r="L2028" i="3" s="1"/>
  <c r="N2028" i="3"/>
  <c r="P2081" i="3"/>
  <c r="U2081" i="3"/>
  <c r="L2085" i="3" s="1"/>
  <c r="O7" i="3"/>
  <c r="T7" i="3"/>
  <c r="L10" i="3" s="1"/>
  <c r="K14" i="3"/>
  <c r="Q7" i="3"/>
  <c r="L7" i="3" s="1"/>
  <c r="S7" i="3"/>
  <c r="L9" i="3" s="1"/>
  <c r="R7" i="3"/>
  <c r="L8" i="3" s="1"/>
  <c r="L325" i="3"/>
  <c r="L680" i="3"/>
  <c r="R1472" i="3"/>
  <c r="L1473" i="3" s="1"/>
  <c r="N7" i="3"/>
  <c r="T63" i="3"/>
  <c r="L66" i="3" s="1"/>
  <c r="L70" i="3" s="1"/>
  <c r="N142" i="3"/>
  <c r="K264" i="3"/>
  <c r="P370" i="3"/>
  <c r="U370" i="3"/>
  <c r="L374" i="3" s="1"/>
  <c r="T370" i="3"/>
  <c r="L373" i="3" s="1"/>
  <c r="L377" i="3" s="1"/>
  <c r="P486" i="3"/>
  <c r="P624" i="3"/>
  <c r="U624" i="3"/>
  <c r="L628" i="3" s="1"/>
  <c r="T624" i="3"/>
  <c r="L627" i="3" s="1"/>
  <c r="O673" i="3"/>
  <c r="O726" i="3"/>
  <c r="P786" i="3"/>
  <c r="U838" i="3"/>
  <c r="L842" i="3" s="1"/>
  <c r="N1171" i="3"/>
  <c r="K1402" i="3"/>
  <c r="U1472" i="3"/>
  <c r="L1476" i="3" s="1"/>
  <c r="L1479" i="3" s="1"/>
  <c r="N1555" i="3"/>
  <c r="U1555" i="3"/>
  <c r="L1559" i="3" s="1"/>
  <c r="K1696" i="3"/>
  <c r="P1764" i="3"/>
  <c r="U1764" i="3"/>
  <c r="L1768" i="3" s="1"/>
  <c r="T1764" i="3"/>
  <c r="L1767" i="3" s="1"/>
  <c r="L1771" i="3" s="1"/>
  <c r="L2035" i="3"/>
  <c r="L211" i="3"/>
  <c r="U257" i="3"/>
  <c r="L261" i="3" s="1"/>
  <c r="K325" i="3"/>
  <c r="K377" i="3"/>
  <c r="K493" i="3"/>
  <c r="K631" i="3"/>
  <c r="L845" i="3"/>
  <c r="T838" i="3"/>
  <c r="L841" i="3" s="1"/>
  <c r="K1063" i="3"/>
  <c r="L1254" i="3"/>
  <c r="O1346" i="3"/>
  <c r="U1395" i="3"/>
  <c r="L1399" i="3" s="1"/>
  <c r="N1625" i="3"/>
  <c r="K1771" i="3"/>
  <c r="P1895" i="3"/>
  <c r="T257" i="3"/>
  <c r="L260" i="3" s="1"/>
  <c r="P318" i="3"/>
  <c r="P4" i="3" s="1"/>
  <c r="O419" i="3"/>
  <c r="U486" i="3"/>
  <c r="L490" i="3" s="1"/>
  <c r="L493" i="3" s="1"/>
  <c r="O558" i="3"/>
  <c r="N905" i="3"/>
  <c r="U905" i="3"/>
  <c r="L909" i="3" s="1"/>
  <c r="O982" i="3"/>
  <c r="P1056" i="3"/>
  <c r="O1296" i="3"/>
  <c r="T1395" i="3"/>
  <c r="L1398" i="3" s="1"/>
  <c r="L1402" i="3" s="1"/>
  <c r="L1696" i="3"/>
  <c r="L2088" i="3"/>
  <c r="L14" i="3" l="1"/>
  <c r="L912" i="3"/>
  <c r="O4" i="3"/>
  <c r="L264" i="3"/>
  <c r="N4" i="3"/>
  <c r="K4" i="3" l="1"/>
</calcChain>
</file>

<file path=xl/comments1.xml><?xml version="1.0" encoding="utf-8"?>
<comments xmlns="http://schemas.openxmlformats.org/spreadsheetml/2006/main">
  <authors>
    <author>kotov.aa</author>
  </authors>
  <commentList>
    <comment ref="G7" authorId="0">
      <text>
        <r>
          <rPr>
            <b/>
            <sz val="12"/>
            <color indexed="81"/>
            <rFont val="Tahoma"/>
            <family val="2"/>
            <charset val="204"/>
          </rPr>
          <t>Печатные издания на бумажном носителе</t>
        </r>
      </text>
    </comment>
    <comment ref="G8" authorId="0">
      <text>
        <r>
          <rPr>
            <b/>
            <sz val="12"/>
            <color indexed="81"/>
            <rFont val="Tahoma"/>
            <family val="2"/>
            <charset val="204"/>
          </rPr>
          <t>Доступ к изданиям в электронной библиотеке on-line</t>
        </r>
      </text>
    </comment>
    <comment ref="G9" authorId="0">
      <text>
        <r>
          <rPr>
            <b/>
            <sz val="12"/>
            <color indexed="81"/>
            <rFont val="Tahoma"/>
            <family val="2"/>
            <charset val="204"/>
          </rPr>
          <t>Доступ к изданиям в электронной библиотеке on-line</t>
        </r>
      </text>
    </comment>
    <comment ref="G10" authorId="0">
      <text>
        <r>
          <rPr>
            <b/>
            <sz val="12"/>
            <color indexed="81"/>
            <rFont val="Tahoma"/>
            <family val="2"/>
            <charset val="204"/>
          </rPr>
          <t>Доступ к Электронному Учебно-Методичскому Комплексу on-line</t>
        </r>
      </text>
    </comment>
    <comment ref="G11" authorId="0">
      <text>
        <r>
          <rPr>
            <b/>
            <sz val="12"/>
            <color indexed="81"/>
            <rFont val="Tahoma"/>
            <family val="2"/>
            <charset val="204"/>
          </rPr>
          <t>Доступ к Электронному Учебно-Методичскому Комплексу on-line</t>
        </r>
      </text>
    </comment>
    <comment ref="G12" authorId="0">
      <text>
        <r>
          <rPr>
            <b/>
            <sz val="12"/>
            <color indexed="81"/>
            <rFont val="Tahoma"/>
            <family val="2"/>
            <charset val="204"/>
          </rPr>
          <t>Доступ к Электронному практикуму on-line</t>
        </r>
      </text>
    </comment>
    <comment ref="G13" authorId="0">
      <text>
        <r>
          <rPr>
            <b/>
            <sz val="12"/>
            <color indexed="81"/>
            <rFont val="Tahoma"/>
            <family val="2"/>
            <charset val="204"/>
          </rPr>
          <t>Доступ к Электронному практикуму on-line</t>
        </r>
      </text>
    </comment>
    <comment ref="G63" authorId="0">
      <text>
        <r>
          <rPr>
            <b/>
            <sz val="12"/>
            <color indexed="81"/>
            <rFont val="Tahoma"/>
            <family val="2"/>
            <charset val="204"/>
          </rPr>
          <t>Печатные издания на бумажном носителе</t>
        </r>
      </text>
    </comment>
    <comment ref="G64" authorId="0">
      <text>
        <r>
          <rPr>
            <b/>
            <sz val="12"/>
            <color indexed="81"/>
            <rFont val="Tahoma"/>
            <family val="2"/>
            <charset val="204"/>
          </rPr>
          <t>Доступ к изданиям в электронной библиотеке on-line</t>
        </r>
      </text>
    </comment>
    <comment ref="G65" authorId="0">
      <text>
        <r>
          <rPr>
            <b/>
            <sz val="12"/>
            <color indexed="81"/>
            <rFont val="Tahoma"/>
            <family val="2"/>
            <charset val="204"/>
          </rPr>
          <t>Доступ к изданиям в электронной библиотеке on-line</t>
        </r>
      </text>
    </comment>
    <comment ref="G66" authorId="0">
      <text>
        <r>
          <rPr>
            <b/>
            <sz val="12"/>
            <color indexed="81"/>
            <rFont val="Tahoma"/>
            <family val="2"/>
            <charset val="204"/>
          </rPr>
          <t>Доступ к Электронному Учебно-Методичскому Комплексу on-line</t>
        </r>
      </text>
    </comment>
    <comment ref="G67" authorId="0">
      <text>
        <r>
          <rPr>
            <b/>
            <sz val="12"/>
            <color indexed="81"/>
            <rFont val="Tahoma"/>
            <family val="2"/>
            <charset val="204"/>
          </rPr>
          <t>Доступ к Электронному Учебно-Методичскому Комплексу on-line</t>
        </r>
      </text>
    </comment>
    <comment ref="G68" authorId="0">
      <text>
        <r>
          <rPr>
            <b/>
            <sz val="12"/>
            <color indexed="81"/>
            <rFont val="Tahoma"/>
            <family val="2"/>
            <charset val="204"/>
          </rPr>
          <t>Доступ к Электронному практикуму on-line</t>
        </r>
      </text>
    </comment>
    <comment ref="G69" authorId="0">
      <text>
        <r>
          <rPr>
            <b/>
            <sz val="12"/>
            <color indexed="81"/>
            <rFont val="Tahoma"/>
            <family val="2"/>
            <charset val="204"/>
          </rPr>
          <t>Доступ к Электронному практикуму on-line</t>
        </r>
      </text>
    </comment>
    <comment ref="G142" authorId="0">
      <text>
        <r>
          <rPr>
            <b/>
            <sz val="12"/>
            <color indexed="81"/>
            <rFont val="Tahoma"/>
            <family val="2"/>
            <charset val="204"/>
          </rPr>
          <t>Печатные издания на бумажном носителе</t>
        </r>
      </text>
    </comment>
    <comment ref="G143" authorId="0">
      <text>
        <r>
          <rPr>
            <b/>
            <sz val="12"/>
            <color indexed="81"/>
            <rFont val="Tahoma"/>
            <family val="2"/>
            <charset val="204"/>
          </rPr>
          <t>Доступ к изданиям в электронной библиотеке on-line</t>
        </r>
      </text>
    </comment>
    <comment ref="G144" authorId="0">
      <text>
        <r>
          <rPr>
            <b/>
            <sz val="12"/>
            <color indexed="81"/>
            <rFont val="Tahoma"/>
            <family val="2"/>
            <charset val="204"/>
          </rPr>
          <t>Доступ к изданиям в электронной библиотеке on-line</t>
        </r>
      </text>
    </comment>
    <comment ref="G145" authorId="0">
      <text>
        <r>
          <rPr>
            <b/>
            <sz val="12"/>
            <color indexed="81"/>
            <rFont val="Tahoma"/>
            <family val="2"/>
            <charset val="204"/>
          </rPr>
          <t>Доступ к Электронному Учебно-Методичскому Комплексу on-line</t>
        </r>
      </text>
    </comment>
    <comment ref="G146" authorId="0">
      <text>
        <r>
          <rPr>
            <b/>
            <sz val="12"/>
            <color indexed="81"/>
            <rFont val="Tahoma"/>
            <family val="2"/>
            <charset val="204"/>
          </rPr>
          <t>Доступ к Электронному Учебно-Методичскому Комплексу on-line</t>
        </r>
      </text>
    </comment>
    <comment ref="G147" authorId="0">
      <text>
        <r>
          <rPr>
            <b/>
            <sz val="12"/>
            <color indexed="81"/>
            <rFont val="Tahoma"/>
            <family val="2"/>
            <charset val="204"/>
          </rPr>
          <t>Доступ к Электронному практикуму on-line</t>
        </r>
      </text>
    </comment>
    <comment ref="G148" authorId="0">
      <text>
        <r>
          <rPr>
            <b/>
            <sz val="12"/>
            <color indexed="81"/>
            <rFont val="Tahoma"/>
            <family val="2"/>
            <charset val="204"/>
          </rPr>
          <t>Доступ к Электронному практикуму on-line</t>
        </r>
      </text>
    </comment>
    <comment ref="G204" authorId="0">
      <text>
        <r>
          <rPr>
            <b/>
            <sz val="12"/>
            <color indexed="81"/>
            <rFont val="Tahoma"/>
            <family val="2"/>
            <charset val="204"/>
          </rPr>
          <t>Печатные издания на бумажном носителе</t>
        </r>
      </text>
    </comment>
    <comment ref="G205" authorId="0">
      <text>
        <r>
          <rPr>
            <b/>
            <sz val="12"/>
            <color indexed="81"/>
            <rFont val="Tahoma"/>
            <family val="2"/>
            <charset val="204"/>
          </rPr>
          <t>Доступ к изданиям в электронной библиотеке on-line</t>
        </r>
      </text>
    </comment>
    <comment ref="G206" authorId="0">
      <text>
        <r>
          <rPr>
            <b/>
            <sz val="12"/>
            <color indexed="81"/>
            <rFont val="Tahoma"/>
            <family val="2"/>
            <charset val="204"/>
          </rPr>
          <t>Доступ к изданиям в электронной библиотеке on-line</t>
        </r>
      </text>
    </comment>
    <comment ref="G207" authorId="0">
      <text>
        <r>
          <rPr>
            <b/>
            <sz val="12"/>
            <color indexed="81"/>
            <rFont val="Tahoma"/>
            <family val="2"/>
            <charset val="204"/>
          </rPr>
          <t>Доступ к Электронному Учебно-Методичскому Комплексу on-line</t>
        </r>
      </text>
    </comment>
    <comment ref="G208" authorId="0">
      <text>
        <r>
          <rPr>
            <b/>
            <sz val="12"/>
            <color indexed="81"/>
            <rFont val="Tahoma"/>
            <family val="2"/>
            <charset val="204"/>
          </rPr>
          <t>Доступ к Электронному Учебно-Методичскому Комплексу on-line</t>
        </r>
      </text>
    </comment>
    <comment ref="G209" authorId="0">
      <text>
        <r>
          <rPr>
            <b/>
            <sz val="12"/>
            <color indexed="81"/>
            <rFont val="Tahoma"/>
            <family val="2"/>
            <charset val="204"/>
          </rPr>
          <t>Доступ к Электронному практикуму on-line</t>
        </r>
      </text>
    </comment>
    <comment ref="G210" authorId="0">
      <text>
        <r>
          <rPr>
            <b/>
            <sz val="12"/>
            <color indexed="81"/>
            <rFont val="Tahoma"/>
            <family val="2"/>
            <charset val="204"/>
          </rPr>
          <t>Доступ к Электронному практикуму on-line</t>
        </r>
      </text>
    </comment>
    <comment ref="G257" authorId="0">
      <text>
        <r>
          <rPr>
            <b/>
            <sz val="12"/>
            <color indexed="81"/>
            <rFont val="Tahoma"/>
            <family val="2"/>
            <charset val="204"/>
          </rPr>
          <t>Печатные издания на бумажном носителе</t>
        </r>
      </text>
    </comment>
    <comment ref="G258" authorId="0">
      <text>
        <r>
          <rPr>
            <b/>
            <sz val="12"/>
            <color indexed="81"/>
            <rFont val="Tahoma"/>
            <family val="2"/>
            <charset val="204"/>
          </rPr>
          <t>Доступ к изданиям в электронной библиотеке on-line</t>
        </r>
      </text>
    </comment>
    <comment ref="G259" authorId="0">
      <text>
        <r>
          <rPr>
            <b/>
            <sz val="12"/>
            <color indexed="81"/>
            <rFont val="Tahoma"/>
            <family val="2"/>
            <charset val="204"/>
          </rPr>
          <t>Доступ к изданиям в электронной библиотеке on-line</t>
        </r>
      </text>
    </comment>
    <comment ref="G260" authorId="0">
      <text>
        <r>
          <rPr>
            <b/>
            <sz val="12"/>
            <color indexed="81"/>
            <rFont val="Tahoma"/>
            <family val="2"/>
            <charset val="204"/>
          </rPr>
          <t>Доступ к Электронному Учебно-Методичскому Комплексу on-line</t>
        </r>
      </text>
    </comment>
    <comment ref="G261" authorId="0">
      <text>
        <r>
          <rPr>
            <b/>
            <sz val="12"/>
            <color indexed="81"/>
            <rFont val="Tahoma"/>
            <family val="2"/>
            <charset val="204"/>
          </rPr>
          <t>Доступ к Электронному Учебно-Методичскому Комплексу on-line</t>
        </r>
      </text>
    </comment>
    <comment ref="G262" authorId="0">
      <text>
        <r>
          <rPr>
            <b/>
            <sz val="12"/>
            <color indexed="81"/>
            <rFont val="Tahoma"/>
            <family val="2"/>
            <charset val="204"/>
          </rPr>
          <t>Доступ к Электронному практикуму on-line</t>
        </r>
      </text>
    </comment>
    <comment ref="G263" authorId="0">
      <text>
        <r>
          <rPr>
            <b/>
            <sz val="12"/>
            <color indexed="81"/>
            <rFont val="Tahoma"/>
            <family val="2"/>
            <charset val="204"/>
          </rPr>
          <t>Доступ к Электронному практикуму on-line</t>
        </r>
      </text>
    </comment>
    <comment ref="G318" authorId="0">
      <text>
        <r>
          <rPr>
            <b/>
            <sz val="12"/>
            <color indexed="81"/>
            <rFont val="Tahoma"/>
            <family val="2"/>
            <charset val="204"/>
          </rPr>
          <t>Печатные издания на бумажном носителе</t>
        </r>
      </text>
    </comment>
    <comment ref="G319" authorId="0">
      <text>
        <r>
          <rPr>
            <b/>
            <sz val="12"/>
            <color indexed="81"/>
            <rFont val="Tahoma"/>
            <family val="2"/>
            <charset val="204"/>
          </rPr>
          <t>Доступ к изданиям в электронной библиотеке on-line</t>
        </r>
      </text>
    </comment>
    <comment ref="G320" authorId="0">
      <text>
        <r>
          <rPr>
            <b/>
            <sz val="12"/>
            <color indexed="81"/>
            <rFont val="Tahoma"/>
            <family val="2"/>
            <charset val="204"/>
          </rPr>
          <t>Доступ к изданиям в электронной библиотеке on-line</t>
        </r>
      </text>
    </comment>
    <comment ref="G321" authorId="0">
      <text>
        <r>
          <rPr>
            <b/>
            <sz val="12"/>
            <color indexed="81"/>
            <rFont val="Tahoma"/>
            <family val="2"/>
            <charset val="204"/>
          </rPr>
          <t>Доступ к Электронному Учебно-Методичскому Комплексу on-line</t>
        </r>
      </text>
    </comment>
    <comment ref="G322" authorId="0">
      <text>
        <r>
          <rPr>
            <b/>
            <sz val="12"/>
            <color indexed="81"/>
            <rFont val="Tahoma"/>
            <family val="2"/>
            <charset val="204"/>
          </rPr>
          <t>Доступ к Электронному Учебно-Методичскому Комплексу on-line</t>
        </r>
      </text>
    </comment>
    <comment ref="G323" authorId="0">
      <text>
        <r>
          <rPr>
            <b/>
            <sz val="12"/>
            <color indexed="81"/>
            <rFont val="Tahoma"/>
            <family val="2"/>
            <charset val="204"/>
          </rPr>
          <t>Доступ к Электронному практикуму on-line</t>
        </r>
      </text>
    </comment>
    <comment ref="G324" authorId="0">
      <text>
        <r>
          <rPr>
            <b/>
            <sz val="12"/>
            <color indexed="81"/>
            <rFont val="Tahoma"/>
            <family val="2"/>
            <charset val="204"/>
          </rPr>
          <t>Доступ к Электронному практикуму on-line</t>
        </r>
      </text>
    </comment>
    <comment ref="G370" authorId="0">
      <text>
        <r>
          <rPr>
            <b/>
            <sz val="12"/>
            <color indexed="81"/>
            <rFont val="Tahoma"/>
            <family val="2"/>
            <charset val="204"/>
          </rPr>
          <t>Печатные издания на бумажном носителе</t>
        </r>
      </text>
    </comment>
    <comment ref="G371" authorId="0">
      <text>
        <r>
          <rPr>
            <b/>
            <sz val="12"/>
            <color indexed="81"/>
            <rFont val="Tahoma"/>
            <family val="2"/>
            <charset val="204"/>
          </rPr>
          <t>Доступ к изданиям в электронной библиотеке on-line</t>
        </r>
      </text>
    </comment>
    <comment ref="G372" authorId="0">
      <text>
        <r>
          <rPr>
            <b/>
            <sz val="12"/>
            <color indexed="81"/>
            <rFont val="Tahoma"/>
            <family val="2"/>
            <charset val="204"/>
          </rPr>
          <t>Доступ к изданиям в электронной библиотеке on-line</t>
        </r>
      </text>
    </comment>
    <comment ref="G373" authorId="0">
      <text>
        <r>
          <rPr>
            <b/>
            <sz val="12"/>
            <color indexed="81"/>
            <rFont val="Tahoma"/>
            <family val="2"/>
            <charset val="204"/>
          </rPr>
          <t>Доступ к Электронному Учебно-Методичскому Комплексу on-line</t>
        </r>
      </text>
    </comment>
    <comment ref="G374" authorId="0">
      <text>
        <r>
          <rPr>
            <b/>
            <sz val="12"/>
            <color indexed="81"/>
            <rFont val="Tahoma"/>
            <family val="2"/>
            <charset val="204"/>
          </rPr>
          <t>Доступ к Электронному Учебно-Методичскому Комплексу on-line</t>
        </r>
      </text>
    </comment>
    <comment ref="G375" authorId="0">
      <text>
        <r>
          <rPr>
            <b/>
            <sz val="12"/>
            <color indexed="81"/>
            <rFont val="Tahoma"/>
            <family val="2"/>
            <charset val="204"/>
          </rPr>
          <t>Доступ к Электронному практикуму on-line</t>
        </r>
      </text>
    </comment>
    <comment ref="G376" authorId="0">
      <text>
        <r>
          <rPr>
            <b/>
            <sz val="12"/>
            <color indexed="81"/>
            <rFont val="Tahoma"/>
            <family val="2"/>
            <charset val="204"/>
          </rPr>
          <t>Доступ к Электронному практикуму on-line</t>
        </r>
      </text>
    </comment>
    <comment ref="G419" authorId="0">
      <text>
        <r>
          <rPr>
            <b/>
            <sz val="12"/>
            <color indexed="81"/>
            <rFont val="Tahoma"/>
            <family val="2"/>
            <charset val="204"/>
          </rPr>
          <t>Печатные издания на бумажном носителе</t>
        </r>
      </text>
    </comment>
    <comment ref="G420" authorId="0">
      <text>
        <r>
          <rPr>
            <b/>
            <sz val="12"/>
            <color indexed="81"/>
            <rFont val="Tahoma"/>
            <family val="2"/>
            <charset val="204"/>
          </rPr>
          <t>Доступ к изданиям в электронной библиотеке on-line</t>
        </r>
      </text>
    </comment>
    <comment ref="G421" authorId="0">
      <text>
        <r>
          <rPr>
            <b/>
            <sz val="12"/>
            <color indexed="81"/>
            <rFont val="Tahoma"/>
            <family val="2"/>
            <charset val="204"/>
          </rPr>
          <t>Доступ к изданиям в электронной библиотеке on-line</t>
        </r>
      </text>
    </comment>
    <comment ref="G422" authorId="0">
      <text>
        <r>
          <rPr>
            <b/>
            <sz val="12"/>
            <color indexed="81"/>
            <rFont val="Tahoma"/>
            <family val="2"/>
            <charset val="204"/>
          </rPr>
          <t>Доступ к Электронному Учебно-Методичскому Комплексу on-line</t>
        </r>
      </text>
    </comment>
    <comment ref="G423" authorId="0">
      <text>
        <r>
          <rPr>
            <b/>
            <sz val="12"/>
            <color indexed="81"/>
            <rFont val="Tahoma"/>
            <family val="2"/>
            <charset val="204"/>
          </rPr>
          <t>Доступ к Электронному Учебно-Методичскому Комплексу on-line</t>
        </r>
      </text>
    </comment>
    <comment ref="G424" authorId="0">
      <text>
        <r>
          <rPr>
            <b/>
            <sz val="12"/>
            <color indexed="81"/>
            <rFont val="Tahoma"/>
            <family val="2"/>
            <charset val="204"/>
          </rPr>
          <t>Доступ к Электронному практикуму on-line</t>
        </r>
      </text>
    </comment>
    <comment ref="G425" authorId="0">
      <text>
        <r>
          <rPr>
            <b/>
            <sz val="12"/>
            <color indexed="81"/>
            <rFont val="Tahoma"/>
            <family val="2"/>
            <charset val="204"/>
          </rPr>
          <t>Доступ к Электронному практикуму on-line</t>
        </r>
      </text>
    </comment>
    <comment ref="G486" authorId="0">
      <text>
        <r>
          <rPr>
            <b/>
            <sz val="12"/>
            <color indexed="81"/>
            <rFont val="Tahoma"/>
            <family val="2"/>
            <charset val="204"/>
          </rPr>
          <t>Печатные издания на бумажном носителе</t>
        </r>
      </text>
    </comment>
    <comment ref="G487" authorId="0">
      <text>
        <r>
          <rPr>
            <b/>
            <sz val="12"/>
            <color indexed="81"/>
            <rFont val="Tahoma"/>
            <family val="2"/>
            <charset val="204"/>
          </rPr>
          <t>Доступ к изданиям в электронной библиотеке on-line</t>
        </r>
      </text>
    </comment>
    <comment ref="G488" authorId="0">
      <text>
        <r>
          <rPr>
            <b/>
            <sz val="12"/>
            <color indexed="81"/>
            <rFont val="Tahoma"/>
            <family val="2"/>
            <charset val="204"/>
          </rPr>
          <t>Доступ к изданиям в электронной библиотеке on-line</t>
        </r>
      </text>
    </comment>
    <comment ref="G489" authorId="0">
      <text>
        <r>
          <rPr>
            <b/>
            <sz val="12"/>
            <color indexed="81"/>
            <rFont val="Tahoma"/>
            <family val="2"/>
            <charset val="204"/>
          </rPr>
          <t>Доступ к Электронному Учебно-Методичскому Комплексу on-line</t>
        </r>
      </text>
    </comment>
    <comment ref="G490" authorId="0">
      <text>
        <r>
          <rPr>
            <b/>
            <sz val="12"/>
            <color indexed="81"/>
            <rFont val="Tahoma"/>
            <family val="2"/>
            <charset val="204"/>
          </rPr>
          <t>Доступ к Электронному Учебно-Методичскому Комплексу on-line</t>
        </r>
      </text>
    </comment>
    <comment ref="G491" authorId="0">
      <text>
        <r>
          <rPr>
            <b/>
            <sz val="12"/>
            <color indexed="81"/>
            <rFont val="Tahoma"/>
            <family val="2"/>
            <charset val="204"/>
          </rPr>
          <t>Доступ к Электронному практикуму on-line</t>
        </r>
      </text>
    </comment>
    <comment ref="G492" authorId="0">
      <text>
        <r>
          <rPr>
            <b/>
            <sz val="12"/>
            <color indexed="81"/>
            <rFont val="Tahoma"/>
            <family val="2"/>
            <charset val="204"/>
          </rPr>
          <t>Доступ к Электронному практикуму on-line</t>
        </r>
      </text>
    </comment>
    <comment ref="G558" authorId="0">
      <text>
        <r>
          <rPr>
            <b/>
            <sz val="12"/>
            <color indexed="81"/>
            <rFont val="Tahoma"/>
            <family val="2"/>
            <charset val="204"/>
          </rPr>
          <t>Печатные издания на бумажном носителе</t>
        </r>
      </text>
    </comment>
    <comment ref="G559" authorId="0">
      <text>
        <r>
          <rPr>
            <b/>
            <sz val="12"/>
            <color indexed="81"/>
            <rFont val="Tahoma"/>
            <family val="2"/>
            <charset val="204"/>
          </rPr>
          <t>Доступ к изданиям в электронной библиотеке on-line</t>
        </r>
      </text>
    </comment>
    <comment ref="G560" authorId="0">
      <text>
        <r>
          <rPr>
            <b/>
            <sz val="12"/>
            <color indexed="81"/>
            <rFont val="Tahoma"/>
            <family val="2"/>
            <charset val="204"/>
          </rPr>
          <t>Доступ к изданиям в электронной библиотеке on-line</t>
        </r>
      </text>
    </comment>
    <comment ref="G561" authorId="0">
      <text>
        <r>
          <rPr>
            <b/>
            <sz val="12"/>
            <color indexed="81"/>
            <rFont val="Tahoma"/>
            <family val="2"/>
            <charset val="204"/>
          </rPr>
          <t>Доступ к Электронному Учебно-Методичскому Комплексу on-line</t>
        </r>
      </text>
    </comment>
    <comment ref="G562" authorId="0">
      <text>
        <r>
          <rPr>
            <b/>
            <sz val="12"/>
            <color indexed="81"/>
            <rFont val="Tahoma"/>
            <family val="2"/>
            <charset val="204"/>
          </rPr>
          <t>Доступ к Электронному Учебно-Методичскому Комплексу on-line</t>
        </r>
      </text>
    </comment>
    <comment ref="G563" authorId="0">
      <text>
        <r>
          <rPr>
            <b/>
            <sz val="12"/>
            <color indexed="81"/>
            <rFont val="Tahoma"/>
            <family val="2"/>
            <charset val="204"/>
          </rPr>
          <t>Доступ к Электронному практикуму on-line</t>
        </r>
      </text>
    </comment>
    <comment ref="G564" authorId="0">
      <text>
        <r>
          <rPr>
            <b/>
            <sz val="12"/>
            <color indexed="81"/>
            <rFont val="Tahoma"/>
            <family val="2"/>
            <charset val="204"/>
          </rPr>
          <t>Доступ к Электронному практикуму on-line</t>
        </r>
      </text>
    </comment>
    <comment ref="G624" authorId="0">
      <text>
        <r>
          <rPr>
            <b/>
            <sz val="12"/>
            <color indexed="81"/>
            <rFont val="Tahoma"/>
            <family val="2"/>
            <charset val="204"/>
          </rPr>
          <t>Печатные издания на бумажном носителе</t>
        </r>
      </text>
    </comment>
    <comment ref="G625" authorId="0">
      <text>
        <r>
          <rPr>
            <b/>
            <sz val="12"/>
            <color indexed="81"/>
            <rFont val="Tahoma"/>
            <family val="2"/>
            <charset val="204"/>
          </rPr>
          <t>Доступ к изданиям в электронной библиотеке on-line</t>
        </r>
      </text>
    </comment>
    <comment ref="G626" authorId="0">
      <text>
        <r>
          <rPr>
            <b/>
            <sz val="12"/>
            <color indexed="81"/>
            <rFont val="Tahoma"/>
            <family val="2"/>
            <charset val="204"/>
          </rPr>
          <t>Доступ к изданиям в электронной библиотеке on-line</t>
        </r>
      </text>
    </comment>
    <comment ref="G627" authorId="0">
      <text>
        <r>
          <rPr>
            <b/>
            <sz val="12"/>
            <color indexed="81"/>
            <rFont val="Tahoma"/>
            <family val="2"/>
            <charset val="204"/>
          </rPr>
          <t>Доступ к Электронному Учебно-Методичскому Комплексу on-line</t>
        </r>
      </text>
    </comment>
    <comment ref="G628" authorId="0">
      <text>
        <r>
          <rPr>
            <b/>
            <sz val="12"/>
            <color indexed="81"/>
            <rFont val="Tahoma"/>
            <family val="2"/>
            <charset val="204"/>
          </rPr>
          <t>Доступ к Электронному Учебно-Методичскому Комплексу on-line</t>
        </r>
      </text>
    </comment>
    <comment ref="G629" authorId="0">
      <text>
        <r>
          <rPr>
            <b/>
            <sz val="12"/>
            <color indexed="81"/>
            <rFont val="Tahoma"/>
            <family val="2"/>
            <charset val="204"/>
          </rPr>
          <t>Доступ к Электронному практикуму on-line</t>
        </r>
      </text>
    </comment>
    <comment ref="G630" authorId="0">
      <text>
        <r>
          <rPr>
            <b/>
            <sz val="12"/>
            <color indexed="81"/>
            <rFont val="Tahoma"/>
            <family val="2"/>
            <charset val="204"/>
          </rPr>
          <t>Доступ к Электронному практикуму on-line</t>
        </r>
      </text>
    </comment>
    <comment ref="G673" authorId="0">
      <text>
        <r>
          <rPr>
            <b/>
            <sz val="12"/>
            <color indexed="81"/>
            <rFont val="Tahoma"/>
            <family val="2"/>
            <charset val="204"/>
          </rPr>
          <t>Печатные издания на бумажном носителе</t>
        </r>
      </text>
    </comment>
    <comment ref="G674" authorId="0">
      <text>
        <r>
          <rPr>
            <b/>
            <sz val="12"/>
            <color indexed="81"/>
            <rFont val="Tahoma"/>
            <family val="2"/>
            <charset val="204"/>
          </rPr>
          <t>Доступ к изданиям в электронной библиотеке on-line</t>
        </r>
      </text>
    </comment>
    <comment ref="G675" authorId="0">
      <text>
        <r>
          <rPr>
            <b/>
            <sz val="12"/>
            <color indexed="81"/>
            <rFont val="Tahoma"/>
            <family val="2"/>
            <charset val="204"/>
          </rPr>
          <t>Доступ к изданиям в электронной библиотеке on-line</t>
        </r>
      </text>
    </comment>
    <comment ref="G676" authorId="0">
      <text>
        <r>
          <rPr>
            <b/>
            <sz val="12"/>
            <color indexed="81"/>
            <rFont val="Tahoma"/>
            <family val="2"/>
            <charset val="204"/>
          </rPr>
          <t>Доступ к Электронному Учебно-Методичскому Комплексу on-line</t>
        </r>
      </text>
    </comment>
    <comment ref="G677" authorId="0">
      <text>
        <r>
          <rPr>
            <b/>
            <sz val="12"/>
            <color indexed="81"/>
            <rFont val="Tahoma"/>
            <family val="2"/>
            <charset val="204"/>
          </rPr>
          <t>Доступ к Электронному Учебно-Методичскому Комплексу on-line</t>
        </r>
      </text>
    </comment>
    <comment ref="G678" authorId="0">
      <text>
        <r>
          <rPr>
            <b/>
            <sz val="12"/>
            <color indexed="81"/>
            <rFont val="Tahoma"/>
            <family val="2"/>
            <charset val="204"/>
          </rPr>
          <t>Доступ к Электронному практикуму on-line</t>
        </r>
      </text>
    </comment>
    <comment ref="G679" authorId="0">
      <text>
        <r>
          <rPr>
            <b/>
            <sz val="12"/>
            <color indexed="81"/>
            <rFont val="Tahoma"/>
            <family val="2"/>
            <charset val="204"/>
          </rPr>
          <t>Доступ к Электронному практикуму on-line</t>
        </r>
      </text>
    </comment>
    <comment ref="G726" authorId="0">
      <text>
        <r>
          <rPr>
            <b/>
            <sz val="12"/>
            <color indexed="81"/>
            <rFont val="Tahoma"/>
            <family val="2"/>
            <charset val="204"/>
          </rPr>
          <t>Печатные издания на бумажном носителе</t>
        </r>
      </text>
    </comment>
    <comment ref="G727" authorId="0">
      <text>
        <r>
          <rPr>
            <b/>
            <sz val="12"/>
            <color indexed="81"/>
            <rFont val="Tahoma"/>
            <family val="2"/>
            <charset val="204"/>
          </rPr>
          <t>Доступ к изданиям в электронной библиотеке on-line</t>
        </r>
      </text>
    </comment>
    <comment ref="G728" authorId="0">
      <text>
        <r>
          <rPr>
            <b/>
            <sz val="12"/>
            <color indexed="81"/>
            <rFont val="Tahoma"/>
            <family val="2"/>
            <charset val="204"/>
          </rPr>
          <t>Доступ к изданиям в электронной библиотеке on-line</t>
        </r>
      </text>
    </comment>
    <comment ref="G729" authorId="0">
      <text>
        <r>
          <rPr>
            <b/>
            <sz val="12"/>
            <color indexed="81"/>
            <rFont val="Tahoma"/>
            <family val="2"/>
            <charset val="204"/>
          </rPr>
          <t>Доступ к Электронному Учебно-Методичскому Комплексу on-line</t>
        </r>
      </text>
    </comment>
    <comment ref="G730" authorId="0">
      <text>
        <r>
          <rPr>
            <b/>
            <sz val="12"/>
            <color indexed="81"/>
            <rFont val="Tahoma"/>
            <family val="2"/>
            <charset val="204"/>
          </rPr>
          <t>Доступ к Электронному Учебно-Методичскому Комплексу on-line</t>
        </r>
      </text>
    </comment>
    <comment ref="G731" authorId="0">
      <text>
        <r>
          <rPr>
            <b/>
            <sz val="12"/>
            <color indexed="81"/>
            <rFont val="Tahoma"/>
            <family val="2"/>
            <charset val="204"/>
          </rPr>
          <t>Доступ к Электронному практикуму on-line</t>
        </r>
      </text>
    </comment>
    <comment ref="G732" authorId="0">
      <text>
        <r>
          <rPr>
            <b/>
            <sz val="12"/>
            <color indexed="81"/>
            <rFont val="Tahoma"/>
            <family val="2"/>
            <charset val="204"/>
          </rPr>
          <t>Доступ к Электронному практикуму on-line</t>
        </r>
      </text>
    </comment>
    <comment ref="G786" authorId="0">
      <text>
        <r>
          <rPr>
            <b/>
            <sz val="12"/>
            <color indexed="81"/>
            <rFont val="Tahoma"/>
            <family val="2"/>
            <charset val="204"/>
          </rPr>
          <t>Печатные издания на бумажном носителе</t>
        </r>
      </text>
    </comment>
    <comment ref="G787" authorId="0">
      <text>
        <r>
          <rPr>
            <b/>
            <sz val="12"/>
            <color indexed="81"/>
            <rFont val="Tahoma"/>
            <family val="2"/>
            <charset val="204"/>
          </rPr>
          <t>Доступ к изданиям в электронной библиотеке on-line</t>
        </r>
      </text>
    </comment>
    <comment ref="G788" authorId="0">
      <text>
        <r>
          <rPr>
            <b/>
            <sz val="12"/>
            <color indexed="81"/>
            <rFont val="Tahoma"/>
            <family val="2"/>
            <charset val="204"/>
          </rPr>
          <t>Доступ к изданиям в электронной библиотеке on-line</t>
        </r>
      </text>
    </comment>
    <comment ref="G789" authorId="0">
      <text>
        <r>
          <rPr>
            <b/>
            <sz val="12"/>
            <color indexed="81"/>
            <rFont val="Tahoma"/>
            <family val="2"/>
            <charset val="204"/>
          </rPr>
          <t>Доступ к Электронному Учебно-Методичскому Комплексу on-line</t>
        </r>
      </text>
    </comment>
    <comment ref="G790" authorId="0">
      <text>
        <r>
          <rPr>
            <b/>
            <sz val="12"/>
            <color indexed="81"/>
            <rFont val="Tahoma"/>
            <family val="2"/>
            <charset val="204"/>
          </rPr>
          <t>Доступ к Электронному Учебно-Методичскому Комплексу on-line</t>
        </r>
      </text>
    </comment>
    <comment ref="G791" authorId="0">
      <text>
        <r>
          <rPr>
            <b/>
            <sz val="12"/>
            <color indexed="81"/>
            <rFont val="Tahoma"/>
            <family val="2"/>
            <charset val="204"/>
          </rPr>
          <t>Доступ к Электронному практикуму on-line</t>
        </r>
      </text>
    </comment>
    <comment ref="G792" authorId="0">
      <text>
        <r>
          <rPr>
            <b/>
            <sz val="12"/>
            <color indexed="81"/>
            <rFont val="Tahoma"/>
            <family val="2"/>
            <charset val="204"/>
          </rPr>
          <t>Доступ к Электронному практикуму on-line</t>
        </r>
      </text>
    </comment>
    <comment ref="G838" authorId="0">
      <text>
        <r>
          <rPr>
            <b/>
            <sz val="12"/>
            <color indexed="81"/>
            <rFont val="Tahoma"/>
            <family val="2"/>
            <charset val="204"/>
          </rPr>
          <t>Печатные издания на бумажном носителе</t>
        </r>
      </text>
    </comment>
    <comment ref="G839" authorId="0">
      <text>
        <r>
          <rPr>
            <b/>
            <sz val="12"/>
            <color indexed="81"/>
            <rFont val="Tahoma"/>
            <family val="2"/>
            <charset val="204"/>
          </rPr>
          <t>Доступ к изданиям в электронной библиотеке on-line</t>
        </r>
      </text>
    </comment>
    <comment ref="G840" authorId="0">
      <text>
        <r>
          <rPr>
            <b/>
            <sz val="12"/>
            <color indexed="81"/>
            <rFont val="Tahoma"/>
            <family val="2"/>
            <charset val="204"/>
          </rPr>
          <t>Доступ к изданиям в электронной библиотеке on-line</t>
        </r>
      </text>
    </comment>
    <comment ref="G841" authorId="0">
      <text>
        <r>
          <rPr>
            <b/>
            <sz val="12"/>
            <color indexed="81"/>
            <rFont val="Tahoma"/>
            <family val="2"/>
            <charset val="204"/>
          </rPr>
          <t>Доступ к Электронному Учебно-Методичскому Комплексу on-line</t>
        </r>
      </text>
    </comment>
    <comment ref="G842" authorId="0">
      <text>
        <r>
          <rPr>
            <b/>
            <sz val="12"/>
            <color indexed="81"/>
            <rFont val="Tahoma"/>
            <family val="2"/>
            <charset val="204"/>
          </rPr>
          <t>Доступ к Электронному Учебно-Методичскому Комплексу on-line</t>
        </r>
      </text>
    </comment>
    <comment ref="G843" authorId="0">
      <text>
        <r>
          <rPr>
            <b/>
            <sz val="12"/>
            <color indexed="81"/>
            <rFont val="Tahoma"/>
            <family val="2"/>
            <charset val="204"/>
          </rPr>
          <t>Доступ к Электронному практикуму on-line</t>
        </r>
      </text>
    </comment>
    <comment ref="G844" authorId="0">
      <text>
        <r>
          <rPr>
            <b/>
            <sz val="12"/>
            <color indexed="81"/>
            <rFont val="Tahoma"/>
            <family val="2"/>
            <charset val="204"/>
          </rPr>
          <t>Доступ к Электронному практикуму on-line</t>
        </r>
      </text>
    </comment>
    <comment ref="G905" authorId="0">
      <text>
        <r>
          <rPr>
            <b/>
            <sz val="12"/>
            <color indexed="81"/>
            <rFont val="Tahoma"/>
            <family val="2"/>
            <charset val="204"/>
          </rPr>
          <t>Печатные издания на бумажном носителе</t>
        </r>
      </text>
    </comment>
    <comment ref="G906" authorId="0">
      <text>
        <r>
          <rPr>
            <b/>
            <sz val="12"/>
            <color indexed="81"/>
            <rFont val="Tahoma"/>
            <family val="2"/>
            <charset val="204"/>
          </rPr>
          <t>Доступ к изданиям в электронной библиотеке on-line</t>
        </r>
      </text>
    </comment>
    <comment ref="G907" authorId="0">
      <text>
        <r>
          <rPr>
            <b/>
            <sz val="12"/>
            <color indexed="81"/>
            <rFont val="Tahoma"/>
            <family val="2"/>
            <charset val="204"/>
          </rPr>
          <t>Доступ к изданиям в электронной библиотеке on-line</t>
        </r>
      </text>
    </comment>
    <comment ref="G908" authorId="0">
      <text>
        <r>
          <rPr>
            <b/>
            <sz val="12"/>
            <color indexed="81"/>
            <rFont val="Tahoma"/>
            <family val="2"/>
            <charset val="204"/>
          </rPr>
          <t>Доступ к Электронному Учебно-Методичскому Комплексу on-line</t>
        </r>
      </text>
    </comment>
    <comment ref="G909" authorId="0">
      <text>
        <r>
          <rPr>
            <b/>
            <sz val="12"/>
            <color indexed="81"/>
            <rFont val="Tahoma"/>
            <family val="2"/>
            <charset val="204"/>
          </rPr>
          <t>Доступ к Электронному Учебно-Методичскому Комплексу on-line</t>
        </r>
      </text>
    </comment>
    <comment ref="G910" authorId="0">
      <text>
        <r>
          <rPr>
            <b/>
            <sz val="12"/>
            <color indexed="81"/>
            <rFont val="Tahoma"/>
            <family val="2"/>
            <charset val="204"/>
          </rPr>
          <t>Доступ к Электронному практикуму on-line</t>
        </r>
      </text>
    </comment>
    <comment ref="G911" authorId="0">
      <text>
        <r>
          <rPr>
            <b/>
            <sz val="12"/>
            <color indexed="81"/>
            <rFont val="Tahoma"/>
            <family val="2"/>
            <charset val="204"/>
          </rPr>
          <t>Доступ к Электронному практикуму on-line</t>
        </r>
      </text>
    </comment>
    <comment ref="G982" authorId="0">
      <text>
        <r>
          <rPr>
            <b/>
            <sz val="12"/>
            <color indexed="81"/>
            <rFont val="Tahoma"/>
            <family val="2"/>
            <charset val="204"/>
          </rPr>
          <t>Печатные издания на бумажном носителе</t>
        </r>
      </text>
    </comment>
    <comment ref="G983" authorId="0">
      <text>
        <r>
          <rPr>
            <b/>
            <sz val="12"/>
            <color indexed="81"/>
            <rFont val="Tahoma"/>
            <family val="2"/>
            <charset val="204"/>
          </rPr>
          <t>Доступ к изданиям в электронной библиотеке on-line</t>
        </r>
      </text>
    </comment>
    <comment ref="G984" authorId="0">
      <text>
        <r>
          <rPr>
            <b/>
            <sz val="12"/>
            <color indexed="81"/>
            <rFont val="Tahoma"/>
            <family val="2"/>
            <charset val="204"/>
          </rPr>
          <t>Доступ к изданиям в электронной библиотеке on-line</t>
        </r>
      </text>
    </comment>
    <comment ref="G985" authorId="0">
      <text>
        <r>
          <rPr>
            <b/>
            <sz val="12"/>
            <color indexed="81"/>
            <rFont val="Tahoma"/>
            <family val="2"/>
            <charset val="204"/>
          </rPr>
          <t>Доступ к Электронному Учебно-Методичскому Комплексу on-line</t>
        </r>
      </text>
    </comment>
    <comment ref="G986" authorId="0">
      <text>
        <r>
          <rPr>
            <b/>
            <sz val="12"/>
            <color indexed="81"/>
            <rFont val="Tahoma"/>
            <family val="2"/>
            <charset val="204"/>
          </rPr>
          <t>Доступ к Электронному Учебно-Методичскому Комплексу on-line</t>
        </r>
      </text>
    </comment>
    <comment ref="G987" authorId="0">
      <text>
        <r>
          <rPr>
            <b/>
            <sz val="12"/>
            <color indexed="81"/>
            <rFont val="Tahoma"/>
            <family val="2"/>
            <charset val="204"/>
          </rPr>
          <t>Доступ к Электронному практикуму on-line</t>
        </r>
      </text>
    </comment>
    <comment ref="G988" authorId="0">
      <text>
        <r>
          <rPr>
            <b/>
            <sz val="12"/>
            <color indexed="81"/>
            <rFont val="Tahoma"/>
            <family val="2"/>
            <charset val="204"/>
          </rPr>
          <t>Доступ к Электронному практикуму on-line</t>
        </r>
      </text>
    </comment>
    <comment ref="G1056" authorId="0">
      <text>
        <r>
          <rPr>
            <b/>
            <sz val="12"/>
            <color indexed="81"/>
            <rFont val="Tahoma"/>
            <family val="2"/>
            <charset val="204"/>
          </rPr>
          <t>Печатные издания на бумажном носителе</t>
        </r>
      </text>
    </comment>
    <comment ref="G1057" authorId="0">
      <text>
        <r>
          <rPr>
            <b/>
            <sz val="12"/>
            <color indexed="81"/>
            <rFont val="Tahoma"/>
            <family val="2"/>
            <charset val="204"/>
          </rPr>
          <t>Доступ к изданиям в электронной библиотеке on-line</t>
        </r>
      </text>
    </comment>
    <comment ref="G1058" authorId="0">
      <text>
        <r>
          <rPr>
            <b/>
            <sz val="12"/>
            <color indexed="81"/>
            <rFont val="Tahoma"/>
            <family val="2"/>
            <charset val="204"/>
          </rPr>
          <t>Доступ к изданиям в электронной библиотеке on-line</t>
        </r>
      </text>
    </comment>
    <comment ref="G1059" authorId="0">
      <text>
        <r>
          <rPr>
            <b/>
            <sz val="12"/>
            <color indexed="81"/>
            <rFont val="Tahoma"/>
            <family val="2"/>
            <charset val="204"/>
          </rPr>
          <t>Доступ к Электронному Учебно-Методичскому Комплексу on-line</t>
        </r>
      </text>
    </comment>
    <comment ref="G1060" authorId="0">
      <text>
        <r>
          <rPr>
            <b/>
            <sz val="12"/>
            <color indexed="81"/>
            <rFont val="Tahoma"/>
            <family val="2"/>
            <charset val="204"/>
          </rPr>
          <t>Доступ к Электронному Учебно-Методичскому Комплексу on-line</t>
        </r>
      </text>
    </comment>
    <comment ref="G1061" authorId="0">
      <text>
        <r>
          <rPr>
            <b/>
            <sz val="12"/>
            <color indexed="81"/>
            <rFont val="Tahoma"/>
            <family val="2"/>
            <charset val="204"/>
          </rPr>
          <t>Доступ к Электронному практикуму on-line</t>
        </r>
      </text>
    </comment>
    <comment ref="G1062" authorId="0">
      <text>
        <r>
          <rPr>
            <b/>
            <sz val="12"/>
            <color indexed="81"/>
            <rFont val="Tahoma"/>
            <family val="2"/>
            <charset val="204"/>
          </rPr>
          <t>Доступ к Электронному практикуму on-line</t>
        </r>
      </text>
    </comment>
    <comment ref="G1105" authorId="0">
      <text>
        <r>
          <rPr>
            <b/>
            <sz val="12"/>
            <color indexed="81"/>
            <rFont val="Tahoma"/>
            <family val="2"/>
            <charset val="204"/>
          </rPr>
          <t>Печатные издания на бумажном носителе</t>
        </r>
      </text>
    </comment>
    <comment ref="G1106" authorId="0">
      <text>
        <r>
          <rPr>
            <b/>
            <sz val="12"/>
            <color indexed="81"/>
            <rFont val="Tahoma"/>
            <family val="2"/>
            <charset val="204"/>
          </rPr>
          <t>Доступ к изданиям в электронной библиотеке on-line</t>
        </r>
      </text>
    </comment>
    <comment ref="G1107" authorId="0">
      <text>
        <r>
          <rPr>
            <b/>
            <sz val="12"/>
            <color indexed="81"/>
            <rFont val="Tahoma"/>
            <family val="2"/>
            <charset val="204"/>
          </rPr>
          <t>Доступ к изданиям в электронной библиотеке on-line</t>
        </r>
      </text>
    </comment>
    <comment ref="G1108" authorId="0">
      <text>
        <r>
          <rPr>
            <b/>
            <sz val="12"/>
            <color indexed="81"/>
            <rFont val="Tahoma"/>
            <family val="2"/>
            <charset val="204"/>
          </rPr>
          <t>Доступ к Электронному Учебно-Методичскому Комплексу on-line</t>
        </r>
      </text>
    </comment>
    <comment ref="G1109" authorId="0">
      <text>
        <r>
          <rPr>
            <b/>
            <sz val="12"/>
            <color indexed="81"/>
            <rFont val="Tahoma"/>
            <family val="2"/>
            <charset val="204"/>
          </rPr>
          <t>Доступ к Электронному Учебно-Методичскому Комплексу on-line</t>
        </r>
      </text>
    </comment>
    <comment ref="G1110" authorId="0">
      <text>
        <r>
          <rPr>
            <b/>
            <sz val="12"/>
            <color indexed="81"/>
            <rFont val="Tahoma"/>
            <family val="2"/>
            <charset val="204"/>
          </rPr>
          <t>Доступ к Электронному практикуму on-line</t>
        </r>
      </text>
    </comment>
    <comment ref="G1111" authorId="0">
      <text>
        <r>
          <rPr>
            <b/>
            <sz val="12"/>
            <color indexed="81"/>
            <rFont val="Tahoma"/>
            <family val="2"/>
            <charset val="204"/>
          </rPr>
          <t>Доступ к Электронному практикуму on-line</t>
        </r>
      </text>
    </comment>
    <comment ref="G1171" authorId="0">
      <text>
        <r>
          <rPr>
            <b/>
            <sz val="12"/>
            <color indexed="81"/>
            <rFont val="Tahoma"/>
            <family val="2"/>
            <charset val="204"/>
          </rPr>
          <t>Печатные издания на бумажном носителе</t>
        </r>
      </text>
    </comment>
    <comment ref="G1172" authorId="0">
      <text>
        <r>
          <rPr>
            <b/>
            <sz val="12"/>
            <color indexed="81"/>
            <rFont val="Tahoma"/>
            <family val="2"/>
            <charset val="204"/>
          </rPr>
          <t>Доступ к изданиям в электронной библиотеке on-line</t>
        </r>
      </text>
    </comment>
    <comment ref="G1173" authorId="0">
      <text>
        <r>
          <rPr>
            <b/>
            <sz val="12"/>
            <color indexed="81"/>
            <rFont val="Tahoma"/>
            <family val="2"/>
            <charset val="204"/>
          </rPr>
          <t>Доступ к изданиям в электронной библиотеке on-line</t>
        </r>
      </text>
    </comment>
    <comment ref="G1174" authorId="0">
      <text>
        <r>
          <rPr>
            <b/>
            <sz val="12"/>
            <color indexed="81"/>
            <rFont val="Tahoma"/>
            <family val="2"/>
            <charset val="204"/>
          </rPr>
          <t>Доступ к Электронному Учебно-Методичскому Комплексу on-line</t>
        </r>
      </text>
    </comment>
    <comment ref="G1175" authorId="0">
      <text>
        <r>
          <rPr>
            <b/>
            <sz val="12"/>
            <color indexed="81"/>
            <rFont val="Tahoma"/>
            <family val="2"/>
            <charset val="204"/>
          </rPr>
          <t>Доступ к Электронному Учебно-Методичскому Комплексу on-line</t>
        </r>
      </text>
    </comment>
    <comment ref="G1176" authorId="0">
      <text>
        <r>
          <rPr>
            <b/>
            <sz val="12"/>
            <color indexed="81"/>
            <rFont val="Tahoma"/>
            <family val="2"/>
            <charset val="204"/>
          </rPr>
          <t>Доступ к Электронному практикуму on-line</t>
        </r>
      </text>
    </comment>
    <comment ref="G1177" authorId="0">
      <text>
        <r>
          <rPr>
            <b/>
            <sz val="12"/>
            <color indexed="81"/>
            <rFont val="Tahoma"/>
            <family val="2"/>
            <charset val="204"/>
          </rPr>
          <t>Доступ к Электронному практикуму on-line</t>
        </r>
      </text>
    </comment>
    <comment ref="G1247" authorId="0">
      <text>
        <r>
          <rPr>
            <b/>
            <sz val="12"/>
            <color indexed="81"/>
            <rFont val="Tahoma"/>
            <family val="2"/>
            <charset val="204"/>
          </rPr>
          <t>Печатные издания на бумажном носителе</t>
        </r>
      </text>
    </comment>
    <comment ref="G1248" authorId="0">
      <text>
        <r>
          <rPr>
            <b/>
            <sz val="12"/>
            <color indexed="81"/>
            <rFont val="Tahoma"/>
            <family val="2"/>
            <charset val="204"/>
          </rPr>
          <t>Доступ к изданиям в электронной библиотеке on-line</t>
        </r>
      </text>
    </comment>
    <comment ref="G1249" authorId="0">
      <text>
        <r>
          <rPr>
            <b/>
            <sz val="12"/>
            <color indexed="81"/>
            <rFont val="Tahoma"/>
            <family val="2"/>
            <charset val="204"/>
          </rPr>
          <t>Доступ к изданиям в электронной библиотеке on-line</t>
        </r>
      </text>
    </comment>
    <comment ref="G1250" authorId="0">
      <text>
        <r>
          <rPr>
            <b/>
            <sz val="12"/>
            <color indexed="81"/>
            <rFont val="Tahoma"/>
            <family val="2"/>
            <charset val="204"/>
          </rPr>
          <t>Доступ к Электронному Учебно-Методичскому Комплексу on-line</t>
        </r>
      </text>
    </comment>
    <comment ref="G1251" authorId="0">
      <text>
        <r>
          <rPr>
            <b/>
            <sz val="12"/>
            <color indexed="81"/>
            <rFont val="Tahoma"/>
            <family val="2"/>
            <charset val="204"/>
          </rPr>
          <t>Доступ к Электронному Учебно-Методичскому Комплексу on-line</t>
        </r>
      </text>
    </comment>
    <comment ref="G1252" authorId="0">
      <text>
        <r>
          <rPr>
            <b/>
            <sz val="12"/>
            <color indexed="81"/>
            <rFont val="Tahoma"/>
            <family val="2"/>
            <charset val="204"/>
          </rPr>
          <t>Доступ к Электронному практикуму on-line</t>
        </r>
      </text>
    </comment>
    <comment ref="G1253" authorId="0">
      <text>
        <r>
          <rPr>
            <b/>
            <sz val="12"/>
            <color indexed="81"/>
            <rFont val="Tahoma"/>
            <family val="2"/>
            <charset val="204"/>
          </rPr>
          <t>Доступ к Электронному практикуму on-line</t>
        </r>
      </text>
    </comment>
    <comment ref="G1296" authorId="0">
      <text>
        <r>
          <rPr>
            <b/>
            <sz val="12"/>
            <color indexed="81"/>
            <rFont val="Tahoma"/>
            <family val="2"/>
            <charset val="204"/>
          </rPr>
          <t>Печатные издания на бумажном носителе</t>
        </r>
      </text>
    </comment>
    <comment ref="G1297" authorId="0">
      <text>
        <r>
          <rPr>
            <b/>
            <sz val="12"/>
            <color indexed="81"/>
            <rFont val="Tahoma"/>
            <family val="2"/>
            <charset val="204"/>
          </rPr>
          <t>Доступ к изданиям в электронной библиотеке on-line</t>
        </r>
      </text>
    </comment>
    <comment ref="G1298" authorId="0">
      <text>
        <r>
          <rPr>
            <b/>
            <sz val="12"/>
            <color indexed="81"/>
            <rFont val="Tahoma"/>
            <family val="2"/>
            <charset val="204"/>
          </rPr>
          <t>Доступ к изданиям в электронной библиотеке on-line</t>
        </r>
      </text>
    </comment>
    <comment ref="G1299" authorId="0">
      <text>
        <r>
          <rPr>
            <b/>
            <sz val="12"/>
            <color indexed="81"/>
            <rFont val="Tahoma"/>
            <family val="2"/>
            <charset val="204"/>
          </rPr>
          <t>Доступ к Электронному Учебно-Методичскому Комплексу on-line</t>
        </r>
      </text>
    </comment>
    <comment ref="G1300" authorId="0">
      <text>
        <r>
          <rPr>
            <b/>
            <sz val="12"/>
            <color indexed="81"/>
            <rFont val="Tahoma"/>
            <family val="2"/>
            <charset val="204"/>
          </rPr>
          <t>Доступ к Электронному Учебно-Методичскому Комплексу on-line</t>
        </r>
      </text>
    </comment>
    <comment ref="G1301" authorId="0">
      <text>
        <r>
          <rPr>
            <b/>
            <sz val="12"/>
            <color indexed="81"/>
            <rFont val="Tahoma"/>
            <family val="2"/>
            <charset val="204"/>
          </rPr>
          <t>Доступ к Электронному практикуму on-line</t>
        </r>
      </text>
    </comment>
    <comment ref="G1302" authorId="0">
      <text>
        <r>
          <rPr>
            <b/>
            <sz val="12"/>
            <color indexed="81"/>
            <rFont val="Tahoma"/>
            <family val="2"/>
            <charset val="204"/>
          </rPr>
          <t>Доступ к Электронному практикуму on-line</t>
        </r>
      </text>
    </comment>
    <comment ref="G1346" authorId="0">
      <text>
        <r>
          <rPr>
            <b/>
            <sz val="12"/>
            <color indexed="81"/>
            <rFont val="Tahoma"/>
            <family val="2"/>
            <charset val="204"/>
          </rPr>
          <t>Печатные издания на бумажном носителе</t>
        </r>
      </text>
    </comment>
    <comment ref="G1347" authorId="0">
      <text>
        <r>
          <rPr>
            <b/>
            <sz val="12"/>
            <color indexed="81"/>
            <rFont val="Tahoma"/>
            <family val="2"/>
            <charset val="204"/>
          </rPr>
          <t>Доступ к изданиям в электронной библиотеке on-line</t>
        </r>
      </text>
    </comment>
    <comment ref="G1348" authorId="0">
      <text>
        <r>
          <rPr>
            <b/>
            <sz val="12"/>
            <color indexed="81"/>
            <rFont val="Tahoma"/>
            <family val="2"/>
            <charset val="204"/>
          </rPr>
          <t>Доступ к изданиям в электронной библиотеке on-line</t>
        </r>
      </text>
    </comment>
    <comment ref="G1349" authorId="0">
      <text>
        <r>
          <rPr>
            <b/>
            <sz val="12"/>
            <color indexed="81"/>
            <rFont val="Tahoma"/>
            <family val="2"/>
            <charset val="204"/>
          </rPr>
          <t>Доступ к Электронному Учебно-Методичскому Комплексу on-line</t>
        </r>
      </text>
    </comment>
    <comment ref="G1350" authorId="0">
      <text>
        <r>
          <rPr>
            <b/>
            <sz val="12"/>
            <color indexed="81"/>
            <rFont val="Tahoma"/>
            <family val="2"/>
            <charset val="204"/>
          </rPr>
          <t>Доступ к Электронному Учебно-Методичскому Комплексу on-line</t>
        </r>
      </text>
    </comment>
    <comment ref="G1351" authorId="0">
      <text>
        <r>
          <rPr>
            <b/>
            <sz val="12"/>
            <color indexed="81"/>
            <rFont val="Tahoma"/>
            <family val="2"/>
            <charset val="204"/>
          </rPr>
          <t>Доступ к Электронному практикуму on-line</t>
        </r>
      </text>
    </comment>
    <comment ref="G1352" authorId="0">
      <text>
        <r>
          <rPr>
            <b/>
            <sz val="12"/>
            <color indexed="81"/>
            <rFont val="Tahoma"/>
            <family val="2"/>
            <charset val="204"/>
          </rPr>
          <t>Доступ к Электронному практикуму on-line</t>
        </r>
      </text>
    </comment>
    <comment ref="G1395" authorId="0">
      <text>
        <r>
          <rPr>
            <b/>
            <sz val="12"/>
            <color indexed="81"/>
            <rFont val="Tahoma"/>
            <family val="2"/>
            <charset val="204"/>
          </rPr>
          <t>Печатные издания на бумажном носителе</t>
        </r>
      </text>
    </comment>
    <comment ref="G1396" authorId="0">
      <text>
        <r>
          <rPr>
            <b/>
            <sz val="12"/>
            <color indexed="81"/>
            <rFont val="Tahoma"/>
            <family val="2"/>
            <charset val="204"/>
          </rPr>
          <t>Доступ к изданиям в электронной библиотеке on-line</t>
        </r>
      </text>
    </comment>
    <comment ref="G1397" authorId="0">
      <text>
        <r>
          <rPr>
            <b/>
            <sz val="12"/>
            <color indexed="81"/>
            <rFont val="Tahoma"/>
            <family val="2"/>
            <charset val="204"/>
          </rPr>
          <t>Доступ к изданиям в электронной библиотеке on-line</t>
        </r>
      </text>
    </comment>
    <comment ref="G1398" authorId="0">
      <text>
        <r>
          <rPr>
            <b/>
            <sz val="12"/>
            <color indexed="81"/>
            <rFont val="Tahoma"/>
            <family val="2"/>
            <charset val="204"/>
          </rPr>
          <t>Доступ к Электронному Учебно-Методичскому Комплексу on-line</t>
        </r>
      </text>
    </comment>
    <comment ref="G1399" authorId="0">
      <text>
        <r>
          <rPr>
            <b/>
            <sz val="12"/>
            <color indexed="81"/>
            <rFont val="Tahoma"/>
            <family val="2"/>
            <charset val="204"/>
          </rPr>
          <t>Доступ к Электронному Учебно-Методичскому Комплексу on-line</t>
        </r>
      </text>
    </comment>
    <comment ref="G1400" authorId="0">
      <text>
        <r>
          <rPr>
            <b/>
            <sz val="12"/>
            <color indexed="81"/>
            <rFont val="Tahoma"/>
            <family val="2"/>
            <charset val="204"/>
          </rPr>
          <t>Доступ к Электронному практикуму on-line</t>
        </r>
      </text>
    </comment>
    <comment ref="G1401" authorId="0">
      <text>
        <r>
          <rPr>
            <b/>
            <sz val="12"/>
            <color indexed="81"/>
            <rFont val="Tahoma"/>
            <family val="2"/>
            <charset val="204"/>
          </rPr>
          <t>Доступ к Электронному практикуму on-line</t>
        </r>
      </text>
    </comment>
    <comment ref="G1472" authorId="0">
      <text>
        <r>
          <rPr>
            <b/>
            <sz val="12"/>
            <color indexed="81"/>
            <rFont val="Tahoma"/>
            <family val="2"/>
            <charset val="204"/>
          </rPr>
          <t>Печатные издания на бумажном носителе</t>
        </r>
      </text>
    </comment>
    <comment ref="G1473" authorId="0">
      <text>
        <r>
          <rPr>
            <b/>
            <sz val="12"/>
            <color indexed="81"/>
            <rFont val="Tahoma"/>
            <family val="2"/>
            <charset val="204"/>
          </rPr>
          <t>Доступ к изданиям в электронной библиотеке on-line</t>
        </r>
      </text>
    </comment>
    <comment ref="G1474" authorId="0">
      <text>
        <r>
          <rPr>
            <b/>
            <sz val="12"/>
            <color indexed="81"/>
            <rFont val="Tahoma"/>
            <family val="2"/>
            <charset val="204"/>
          </rPr>
          <t>Доступ к изданиям в электронной библиотеке on-line</t>
        </r>
      </text>
    </comment>
    <comment ref="G1475" authorId="0">
      <text>
        <r>
          <rPr>
            <b/>
            <sz val="12"/>
            <color indexed="81"/>
            <rFont val="Tahoma"/>
            <family val="2"/>
            <charset val="204"/>
          </rPr>
          <t>Доступ к Электронному Учебно-Методичскому Комплексу on-line</t>
        </r>
      </text>
    </comment>
    <comment ref="G1476" authorId="0">
      <text>
        <r>
          <rPr>
            <b/>
            <sz val="12"/>
            <color indexed="81"/>
            <rFont val="Tahoma"/>
            <family val="2"/>
            <charset val="204"/>
          </rPr>
          <t>Доступ к Электронному Учебно-Методичскому Комплексу on-line</t>
        </r>
      </text>
    </comment>
    <comment ref="G1477" authorId="0">
      <text>
        <r>
          <rPr>
            <b/>
            <sz val="12"/>
            <color indexed="81"/>
            <rFont val="Tahoma"/>
            <family val="2"/>
            <charset val="204"/>
          </rPr>
          <t>Доступ к Электронному практикуму on-line</t>
        </r>
      </text>
    </comment>
    <comment ref="G1478" authorId="0">
      <text>
        <r>
          <rPr>
            <b/>
            <sz val="12"/>
            <color indexed="81"/>
            <rFont val="Tahoma"/>
            <family val="2"/>
            <charset val="204"/>
          </rPr>
          <t>Доступ к Электронному практикуму on-line</t>
        </r>
      </text>
    </comment>
    <comment ref="G1555" authorId="0">
      <text>
        <r>
          <rPr>
            <b/>
            <sz val="12"/>
            <color indexed="81"/>
            <rFont val="Tahoma"/>
            <family val="2"/>
            <charset val="204"/>
          </rPr>
          <t>Печатные издания на бумажном носителе</t>
        </r>
      </text>
    </comment>
    <comment ref="G1556" authorId="0">
      <text>
        <r>
          <rPr>
            <b/>
            <sz val="12"/>
            <color indexed="81"/>
            <rFont val="Tahoma"/>
            <family val="2"/>
            <charset val="204"/>
          </rPr>
          <t>Доступ к изданиям в электронной библиотеке on-line</t>
        </r>
      </text>
    </comment>
    <comment ref="G1557" authorId="0">
      <text>
        <r>
          <rPr>
            <b/>
            <sz val="12"/>
            <color indexed="81"/>
            <rFont val="Tahoma"/>
            <family val="2"/>
            <charset val="204"/>
          </rPr>
          <t>Доступ к изданиям в электронной библиотеке on-line</t>
        </r>
      </text>
    </comment>
    <comment ref="G1558" authorId="0">
      <text>
        <r>
          <rPr>
            <b/>
            <sz val="12"/>
            <color indexed="81"/>
            <rFont val="Tahoma"/>
            <family val="2"/>
            <charset val="204"/>
          </rPr>
          <t>Доступ к Электронному Учебно-Методичскому Комплексу on-line</t>
        </r>
      </text>
    </comment>
    <comment ref="G1559" authorId="0">
      <text>
        <r>
          <rPr>
            <b/>
            <sz val="12"/>
            <color indexed="81"/>
            <rFont val="Tahoma"/>
            <family val="2"/>
            <charset val="204"/>
          </rPr>
          <t>Доступ к Электронному Учебно-Методичскому Комплексу on-line</t>
        </r>
      </text>
    </comment>
    <comment ref="G1560" authorId="0">
      <text>
        <r>
          <rPr>
            <b/>
            <sz val="12"/>
            <color indexed="81"/>
            <rFont val="Tahoma"/>
            <family val="2"/>
            <charset val="204"/>
          </rPr>
          <t>Доступ к Электронному практикуму on-line</t>
        </r>
      </text>
    </comment>
    <comment ref="G1561" authorId="0">
      <text>
        <r>
          <rPr>
            <b/>
            <sz val="12"/>
            <color indexed="81"/>
            <rFont val="Tahoma"/>
            <family val="2"/>
            <charset val="204"/>
          </rPr>
          <t>Доступ к Электронному практикуму on-line</t>
        </r>
      </text>
    </comment>
    <comment ref="G1625" authorId="0">
      <text>
        <r>
          <rPr>
            <b/>
            <sz val="12"/>
            <color indexed="81"/>
            <rFont val="Tahoma"/>
            <family val="2"/>
            <charset val="204"/>
          </rPr>
          <t>Печатные издания на бумажном носителе</t>
        </r>
      </text>
    </comment>
    <comment ref="G1626" authorId="0">
      <text>
        <r>
          <rPr>
            <b/>
            <sz val="12"/>
            <color indexed="81"/>
            <rFont val="Tahoma"/>
            <family val="2"/>
            <charset val="204"/>
          </rPr>
          <t>Доступ к изданиям в электронной библиотеке on-line</t>
        </r>
      </text>
    </comment>
    <comment ref="G1627" authorId="0">
      <text>
        <r>
          <rPr>
            <b/>
            <sz val="12"/>
            <color indexed="81"/>
            <rFont val="Tahoma"/>
            <family val="2"/>
            <charset val="204"/>
          </rPr>
          <t>Доступ к изданиям в электронной библиотеке on-line</t>
        </r>
      </text>
    </comment>
    <comment ref="G1628" authorId="0">
      <text>
        <r>
          <rPr>
            <b/>
            <sz val="12"/>
            <color indexed="81"/>
            <rFont val="Tahoma"/>
            <family val="2"/>
            <charset val="204"/>
          </rPr>
          <t>Доступ к Электронному Учебно-Методичскому Комплексу on-line</t>
        </r>
      </text>
    </comment>
    <comment ref="G1629" authorId="0">
      <text>
        <r>
          <rPr>
            <b/>
            <sz val="12"/>
            <color indexed="81"/>
            <rFont val="Tahoma"/>
            <family val="2"/>
            <charset val="204"/>
          </rPr>
          <t>Доступ к Электронному Учебно-Методичскому Комплексу on-line</t>
        </r>
      </text>
    </comment>
    <comment ref="G1630" authorId="0">
      <text>
        <r>
          <rPr>
            <b/>
            <sz val="12"/>
            <color indexed="81"/>
            <rFont val="Tahoma"/>
            <family val="2"/>
            <charset val="204"/>
          </rPr>
          <t>Доступ к Электронному практикуму on-line</t>
        </r>
      </text>
    </comment>
    <comment ref="G1631" authorId="0">
      <text>
        <r>
          <rPr>
            <b/>
            <sz val="12"/>
            <color indexed="81"/>
            <rFont val="Tahoma"/>
            <family val="2"/>
            <charset val="204"/>
          </rPr>
          <t>Доступ к Электронному практикуму on-line</t>
        </r>
      </text>
    </comment>
    <comment ref="G1689" authorId="0">
      <text>
        <r>
          <rPr>
            <b/>
            <sz val="12"/>
            <color indexed="81"/>
            <rFont val="Tahoma"/>
            <family val="2"/>
            <charset val="204"/>
          </rPr>
          <t>Печатные издания на бумажном носителе</t>
        </r>
      </text>
    </comment>
    <comment ref="G1690" authorId="0">
      <text>
        <r>
          <rPr>
            <b/>
            <sz val="12"/>
            <color indexed="81"/>
            <rFont val="Tahoma"/>
            <family val="2"/>
            <charset val="204"/>
          </rPr>
          <t>Доступ к изданиям в электронной библиотеке on-line</t>
        </r>
      </text>
    </comment>
    <comment ref="G1691" authorId="0">
      <text>
        <r>
          <rPr>
            <b/>
            <sz val="12"/>
            <color indexed="81"/>
            <rFont val="Tahoma"/>
            <family val="2"/>
            <charset val="204"/>
          </rPr>
          <t>Доступ к изданиям в электронной библиотеке on-line</t>
        </r>
      </text>
    </comment>
    <comment ref="G1692" authorId="0">
      <text>
        <r>
          <rPr>
            <b/>
            <sz val="12"/>
            <color indexed="81"/>
            <rFont val="Tahoma"/>
            <family val="2"/>
            <charset val="204"/>
          </rPr>
          <t>Доступ к Электронному Учебно-Методичскому Комплексу on-line</t>
        </r>
      </text>
    </comment>
    <comment ref="G1693" authorId="0">
      <text>
        <r>
          <rPr>
            <b/>
            <sz val="12"/>
            <color indexed="81"/>
            <rFont val="Tahoma"/>
            <family val="2"/>
            <charset val="204"/>
          </rPr>
          <t>Доступ к Электронному Учебно-Методичскому Комплексу on-line</t>
        </r>
      </text>
    </comment>
    <comment ref="G1694" authorId="0">
      <text>
        <r>
          <rPr>
            <b/>
            <sz val="12"/>
            <color indexed="81"/>
            <rFont val="Tahoma"/>
            <family val="2"/>
            <charset val="204"/>
          </rPr>
          <t>Доступ к Электронному практикуму on-line</t>
        </r>
      </text>
    </comment>
    <comment ref="G1695" authorId="0">
      <text>
        <r>
          <rPr>
            <b/>
            <sz val="12"/>
            <color indexed="81"/>
            <rFont val="Tahoma"/>
            <family val="2"/>
            <charset val="204"/>
          </rPr>
          <t>Доступ к Электронному практикуму on-line</t>
        </r>
      </text>
    </comment>
    <comment ref="G1764" authorId="0">
      <text>
        <r>
          <rPr>
            <b/>
            <sz val="12"/>
            <color indexed="81"/>
            <rFont val="Tahoma"/>
            <family val="2"/>
            <charset val="204"/>
          </rPr>
          <t>Печатные издания на бумажном носителе</t>
        </r>
      </text>
    </comment>
    <comment ref="G1765" authorId="0">
      <text>
        <r>
          <rPr>
            <b/>
            <sz val="12"/>
            <color indexed="81"/>
            <rFont val="Tahoma"/>
            <family val="2"/>
            <charset val="204"/>
          </rPr>
          <t>Доступ к изданиям в электронной библиотеке on-line</t>
        </r>
      </text>
    </comment>
    <comment ref="G1766" authorId="0">
      <text>
        <r>
          <rPr>
            <b/>
            <sz val="12"/>
            <color indexed="81"/>
            <rFont val="Tahoma"/>
            <family val="2"/>
            <charset val="204"/>
          </rPr>
          <t>Доступ к изданиям в электронной библиотеке on-line</t>
        </r>
      </text>
    </comment>
    <comment ref="G1767" authorId="0">
      <text>
        <r>
          <rPr>
            <b/>
            <sz val="12"/>
            <color indexed="81"/>
            <rFont val="Tahoma"/>
            <family val="2"/>
            <charset val="204"/>
          </rPr>
          <t>Доступ к Электронному Учебно-Методичскому Комплексу on-line</t>
        </r>
      </text>
    </comment>
    <comment ref="G1768" authorId="0">
      <text>
        <r>
          <rPr>
            <b/>
            <sz val="12"/>
            <color indexed="81"/>
            <rFont val="Tahoma"/>
            <family val="2"/>
            <charset val="204"/>
          </rPr>
          <t>Доступ к Электронному Учебно-Методичскому Комплексу on-line</t>
        </r>
      </text>
    </comment>
    <comment ref="G1769" authorId="0">
      <text>
        <r>
          <rPr>
            <b/>
            <sz val="12"/>
            <color indexed="81"/>
            <rFont val="Tahoma"/>
            <family val="2"/>
            <charset val="204"/>
          </rPr>
          <t>Доступ к Электронному практикуму on-line</t>
        </r>
      </text>
    </comment>
    <comment ref="G1770" authorId="0">
      <text>
        <r>
          <rPr>
            <b/>
            <sz val="12"/>
            <color indexed="81"/>
            <rFont val="Tahoma"/>
            <family val="2"/>
            <charset val="204"/>
          </rPr>
          <t>Доступ к Электронному практикуму on-line</t>
        </r>
      </text>
    </comment>
    <comment ref="G1834" authorId="0">
      <text>
        <r>
          <rPr>
            <b/>
            <sz val="12"/>
            <color indexed="81"/>
            <rFont val="Tahoma"/>
            <family val="2"/>
            <charset val="204"/>
          </rPr>
          <t>Печатные издания на бумажном носителе</t>
        </r>
      </text>
    </comment>
    <comment ref="G1835" authorId="0">
      <text>
        <r>
          <rPr>
            <b/>
            <sz val="12"/>
            <color indexed="81"/>
            <rFont val="Tahoma"/>
            <family val="2"/>
            <charset val="204"/>
          </rPr>
          <t>Доступ к изданиям в электронной библиотеке on-line</t>
        </r>
      </text>
    </comment>
    <comment ref="G1836" authorId="0">
      <text>
        <r>
          <rPr>
            <b/>
            <sz val="12"/>
            <color indexed="81"/>
            <rFont val="Tahoma"/>
            <family val="2"/>
            <charset val="204"/>
          </rPr>
          <t>Доступ к изданиям в электронной библиотеке on-line</t>
        </r>
      </text>
    </comment>
    <comment ref="G1837" authorId="0">
      <text>
        <r>
          <rPr>
            <b/>
            <sz val="12"/>
            <color indexed="81"/>
            <rFont val="Tahoma"/>
            <family val="2"/>
            <charset val="204"/>
          </rPr>
          <t>Доступ к Электронному Учебно-Методичскому Комплексу on-line</t>
        </r>
      </text>
    </comment>
    <comment ref="G1838" authorId="0">
      <text>
        <r>
          <rPr>
            <b/>
            <sz val="12"/>
            <color indexed="81"/>
            <rFont val="Tahoma"/>
            <family val="2"/>
            <charset val="204"/>
          </rPr>
          <t>Доступ к Электронному Учебно-Методичскому Комплексу on-line</t>
        </r>
      </text>
    </comment>
    <comment ref="G1839" authorId="0">
      <text>
        <r>
          <rPr>
            <b/>
            <sz val="12"/>
            <color indexed="81"/>
            <rFont val="Tahoma"/>
            <family val="2"/>
            <charset val="204"/>
          </rPr>
          <t>Доступ к Электронному практикуму on-line</t>
        </r>
      </text>
    </comment>
    <comment ref="G1840" authorId="0">
      <text>
        <r>
          <rPr>
            <b/>
            <sz val="12"/>
            <color indexed="81"/>
            <rFont val="Tahoma"/>
            <family val="2"/>
            <charset val="204"/>
          </rPr>
          <t>Доступ к Электронному практикуму on-line</t>
        </r>
      </text>
    </comment>
    <comment ref="G1895" authorId="0">
      <text>
        <r>
          <rPr>
            <b/>
            <sz val="12"/>
            <color indexed="81"/>
            <rFont val="Tahoma"/>
            <family val="2"/>
            <charset val="204"/>
          </rPr>
          <t>Печатные издания на бумажном носителе</t>
        </r>
      </text>
    </comment>
    <comment ref="G1896" authorId="0">
      <text>
        <r>
          <rPr>
            <b/>
            <sz val="12"/>
            <color indexed="81"/>
            <rFont val="Tahoma"/>
            <family val="2"/>
            <charset val="204"/>
          </rPr>
          <t>Доступ к изданиям в электронной библиотеке on-line</t>
        </r>
      </text>
    </comment>
    <comment ref="G1897" authorId="0">
      <text>
        <r>
          <rPr>
            <b/>
            <sz val="12"/>
            <color indexed="81"/>
            <rFont val="Tahoma"/>
            <family val="2"/>
            <charset val="204"/>
          </rPr>
          <t>Доступ к изданиям в электронной библиотеке on-line</t>
        </r>
      </text>
    </comment>
    <comment ref="G1898" authorId="0">
      <text>
        <r>
          <rPr>
            <b/>
            <sz val="12"/>
            <color indexed="81"/>
            <rFont val="Tahoma"/>
            <family val="2"/>
            <charset val="204"/>
          </rPr>
          <t>Доступ к Электронному Учебно-Методичскому Комплексу on-line</t>
        </r>
      </text>
    </comment>
    <comment ref="G1899" authorId="0">
      <text>
        <r>
          <rPr>
            <b/>
            <sz val="12"/>
            <color indexed="81"/>
            <rFont val="Tahoma"/>
            <family val="2"/>
            <charset val="204"/>
          </rPr>
          <t>Доступ к Электронному Учебно-Методичскому Комплексу on-line</t>
        </r>
      </text>
    </comment>
    <comment ref="G1900" authorId="0">
      <text>
        <r>
          <rPr>
            <b/>
            <sz val="12"/>
            <color indexed="81"/>
            <rFont val="Tahoma"/>
            <family val="2"/>
            <charset val="204"/>
          </rPr>
          <t>Доступ к Электронному практикуму on-line</t>
        </r>
      </text>
    </comment>
    <comment ref="G1901" authorId="0">
      <text>
        <r>
          <rPr>
            <b/>
            <sz val="12"/>
            <color indexed="81"/>
            <rFont val="Tahoma"/>
            <family val="2"/>
            <charset val="204"/>
          </rPr>
          <t>Доступ к Электронному практикуму on-line</t>
        </r>
      </text>
    </comment>
    <comment ref="G1953" authorId="0">
      <text>
        <r>
          <rPr>
            <b/>
            <sz val="12"/>
            <color indexed="81"/>
            <rFont val="Tahoma"/>
            <family val="2"/>
            <charset val="204"/>
          </rPr>
          <t>Печатные издания на бумажном носителе</t>
        </r>
      </text>
    </comment>
    <comment ref="G1954" authorId="0">
      <text>
        <r>
          <rPr>
            <b/>
            <sz val="12"/>
            <color indexed="81"/>
            <rFont val="Tahoma"/>
            <family val="2"/>
            <charset val="204"/>
          </rPr>
          <t>Доступ к изданиям в электронной библиотеке on-line</t>
        </r>
      </text>
    </comment>
    <comment ref="G1955" authorId="0">
      <text>
        <r>
          <rPr>
            <b/>
            <sz val="12"/>
            <color indexed="81"/>
            <rFont val="Tahoma"/>
            <family val="2"/>
            <charset val="204"/>
          </rPr>
          <t>Доступ к изданиям в электронной библиотеке on-line</t>
        </r>
      </text>
    </comment>
    <comment ref="G1956" authorId="0">
      <text>
        <r>
          <rPr>
            <b/>
            <sz val="12"/>
            <color indexed="81"/>
            <rFont val="Tahoma"/>
            <family val="2"/>
            <charset val="204"/>
          </rPr>
          <t>Доступ к Электронному Учебно-Методичскому Комплексу on-line</t>
        </r>
      </text>
    </comment>
    <comment ref="G1957" authorId="0">
      <text>
        <r>
          <rPr>
            <b/>
            <sz val="12"/>
            <color indexed="81"/>
            <rFont val="Tahoma"/>
            <family val="2"/>
            <charset val="204"/>
          </rPr>
          <t>Доступ к Электронному Учебно-Методичскому Комплексу on-line</t>
        </r>
      </text>
    </comment>
    <comment ref="G1958" authorId="0">
      <text>
        <r>
          <rPr>
            <b/>
            <sz val="12"/>
            <color indexed="81"/>
            <rFont val="Tahoma"/>
            <family val="2"/>
            <charset val="204"/>
          </rPr>
          <t>Доступ к Электронному практикуму on-line</t>
        </r>
      </text>
    </comment>
    <comment ref="G1959" authorId="0">
      <text>
        <r>
          <rPr>
            <b/>
            <sz val="12"/>
            <color indexed="81"/>
            <rFont val="Tahoma"/>
            <family val="2"/>
            <charset val="204"/>
          </rPr>
          <t>Доступ к Электронному практикуму on-line</t>
        </r>
      </text>
    </comment>
    <comment ref="G2028" authorId="0">
      <text>
        <r>
          <rPr>
            <b/>
            <sz val="12"/>
            <color indexed="81"/>
            <rFont val="Tahoma"/>
            <family val="2"/>
            <charset val="204"/>
          </rPr>
          <t>Печатные издания на бумажном носителе</t>
        </r>
      </text>
    </comment>
    <comment ref="G2029" authorId="0">
      <text>
        <r>
          <rPr>
            <b/>
            <sz val="12"/>
            <color indexed="81"/>
            <rFont val="Tahoma"/>
            <family val="2"/>
            <charset val="204"/>
          </rPr>
          <t>Доступ к изданиям в электронной библиотеке on-line</t>
        </r>
      </text>
    </comment>
    <comment ref="G2030" authorId="0">
      <text>
        <r>
          <rPr>
            <b/>
            <sz val="12"/>
            <color indexed="81"/>
            <rFont val="Tahoma"/>
            <family val="2"/>
            <charset val="204"/>
          </rPr>
          <t>Доступ к изданиям в электронной библиотеке on-line</t>
        </r>
      </text>
    </comment>
    <comment ref="G2031" authorId="0">
      <text>
        <r>
          <rPr>
            <b/>
            <sz val="12"/>
            <color indexed="81"/>
            <rFont val="Tahoma"/>
            <family val="2"/>
            <charset val="204"/>
          </rPr>
          <t>Доступ к Электронному Учебно-Методичскому Комплексу on-line</t>
        </r>
      </text>
    </comment>
    <comment ref="G2032" authorId="0">
      <text>
        <r>
          <rPr>
            <b/>
            <sz val="12"/>
            <color indexed="81"/>
            <rFont val="Tahoma"/>
            <family val="2"/>
            <charset val="204"/>
          </rPr>
          <t>Доступ к Электронному Учебно-Методичскому Комплексу on-line</t>
        </r>
      </text>
    </comment>
    <comment ref="G2033" authorId="0">
      <text>
        <r>
          <rPr>
            <b/>
            <sz val="12"/>
            <color indexed="81"/>
            <rFont val="Tahoma"/>
            <family val="2"/>
            <charset val="204"/>
          </rPr>
          <t>Доступ к Электронному практикуму on-line</t>
        </r>
      </text>
    </comment>
    <comment ref="G2034" authorId="0">
      <text>
        <r>
          <rPr>
            <b/>
            <sz val="12"/>
            <color indexed="81"/>
            <rFont val="Tahoma"/>
            <family val="2"/>
            <charset val="204"/>
          </rPr>
          <t>Доступ к Электронному практикуму on-line</t>
        </r>
      </text>
    </comment>
    <comment ref="G2081" authorId="0">
      <text>
        <r>
          <rPr>
            <b/>
            <sz val="12"/>
            <color indexed="81"/>
            <rFont val="Tahoma"/>
            <family val="2"/>
            <charset val="204"/>
          </rPr>
          <t>Печатные издания на бумажном носителе</t>
        </r>
      </text>
    </comment>
    <comment ref="G2082" authorId="0">
      <text>
        <r>
          <rPr>
            <b/>
            <sz val="12"/>
            <color indexed="81"/>
            <rFont val="Tahoma"/>
            <family val="2"/>
            <charset val="204"/>
          </rPr>
          <t>Доступ к изданиям в электронной библиотеке on-line</t>
        </r>
      </text>
    </comment>
    <comment ref="G2083" authorId="0">
      <text>
        <r>
          <rPr>
            <b/>
            <sz val="12"/>
            <color indexed="81"/>
            <rFont val="Tahoma"/>
            <family val="2"/>
            <charset val="204"/>
          </rPr>
          <t>Доступ к изданиям в электронной библиотеке on-line</t>
        </r>
      </text>
    </comment>
    <comment ref="G2084" authorId="0">
      <text>
        <r>
          <rPr>
            <b/>
            <sz val="12"/>
            <color indexed="81"/>
            <rFont val="Tahoma"/>
            <family val="2"/>
            <charset val="204"/>
          </rPr>
          <t>Доступ к Электронному Учебно-Методичскому Комплексу on-line</t>
        </r>
      </text>
    </comment>
    <comment ref="G2085" authorId="0">
      <text>
        <r>
          <rPr>
            <b/>
            <sz val="12"/>
            <color indexed="81"/>
            <rFont val="Tahoma"/>
            <family val="2"/>
            <charset val="204"/>
          </rPr>
          <t>Доступ к Электронному Учебно-Методичскому Комплексу on-line</t>
        </r>
      </text>
    </comment>
    <comment ref="G2086" authorId="0">
      <text>
        <r>
          <rPr>
            <b/>
            <sz val="12"/>
            <color indexed="81"/>
            <rFont val="Tahoma"/>
            <family val="2"/>
            <charset val="204"/>
          </rPr>
          <t>Доступ к Электронному практикуму on-line</t>
        </r>
      </text>
    </comment>
    <comment ref="G2087" authorId="0">
      <text>
        <r>
          <rPr>
            <b/>
            <sz val="12"/>
            <color indexed="81"/>
            <rFont val="Tahoma"/>
            <family val="2"/>
            <charset val="204"/>
          </rPr>
          <t>Доступ к Электронному практикуму on-line</t>
        </r>
      </text>
    </comment>
  </commentList>
</comments>
</file>

<file path=xl/sharedStrings.xml><?xml version="1.0" encoding="utf-8"?>
<sst xmlns="http://schemas.openxmlformats.org/spreadsheetml/2006/main" count="9980" uniqueCount="656">
  <si>
    <t>Общая потребность (руб.)</t>
  </si>
  <si>
    <t>Общая потребность по годам (руб.)</t>
  </si>
  <si>
    <t>АВТОМЕХАНИК</t>
  </si>
  <si>
    <t>Количество учащихся</t>
  </si>
  <si>
    <t>Группа учебных материалов</t>
  </si>
  <si>
    <t>Количество изданий в комплекте</t>
  </si>
  <si>
    <t>Средняя стоимость одного наименования</t>
  </si>
  <si>
    <t>Единица измерения</t>
  </si>
  <si>
    <t xml:space="preserve">Заказанное количество </t>
  </si>
  <si>
    <t>Сумма</t>
  </si>
  <si>
    <t>I.Базовый комплект. Печатные издания</t>
  </si>
  <si>
    <t>шт.</t>
  </si>
  <si>
    <t>I.Базовый комплект. Электронная версия в ЭБ (лицензия на 3 года)</t>
  </si>
  <si>
    <t>лицензия</t>
  </si>
  <si>
    <t>I.Базовый комплект. Электронная версия в ЭБ (лицензия на 5 лет)</t>
  </si>
  <si>
    <t>II. Материалы для электронного обучения (лицензия для on-line доступа на 3 года)</t>
  </si>
  <si>
    <t>II. Материалы для электронного обучения (лицензия для on-line доступа на 5 лет)</t>
  </si>
  <si>
    <t>III. Электронный практикум (лицензия для on-line доступа на 3 года)</t>
  </si>
  <si>
    <t>III. Электронный практикум (лицензия для on-line доступа на 5 лет)</t>
  </si>
  <si>
    <t>ИТОГ:</t>
  </si>
  <si>
    <t>Детализация</t>
  </si>
  <si>
    <t>Профессия / специальность из перечня ТОП-50</t>
  </si>
  <si>
    <t>I. Базовый комплект учебных материалов для обеспечения ФГОС:</t>
  </si>
  <si>
    <t>№ п/п</t>
  </si>
  <si>
    <t>Наименование учебного издания</t>
  </si>
  <si>
    <t>Вид издания</t>
  </si>
  <si>
    <t>Плановый объем (стр.)</t>
  </si>
  <si>
    <t>План выпуска (год)</t>
  </si>
  <si>
    <t>Формат издания</t>
  </si>
  <si>
    <t>Количество Книг</t>
  </si>
  <si>
    <t>Цена с НДС</t>
  </si>
  <si>
    <t>ЭВИ на 3 года (с НДС 18%)</t>
  </si>
  <si>
    <t>ЭВИ на 5 лет (с НДС 18%)</t>
  </si>
  <si>
    <t>ОБЩЕПРОФЕССИОНАЛЬНЫЕ ДИСЦИПЛИНЫ (ОПД)</t>
  </si>
  <si>
    <t xml:space="preserve">Безопасность жизнедеятельности </t>
  </si>
  <si>
    <t>учебник</t>
  </si>
  <si>
    <t>Печатное издание. Электронная версия в ЭБ</t>
  </si>
  <si>
    <t>1016306</t>
  </si>
  <si>
    <t>практикум</t>
  </si>
  <si>
    <t>1016307</t>
  </si>
  <si>
    <t xml:space="preserve">Информационные технологии в профессиональной деятельности </t>
  </si>
  <si>
    <t>1017063</t>
  </si>
  <si>
    <t xml:space="preserve">Материаловедение </t>
  </si>
  <si>
    <t>1008197</t>
  </si>
  <si>
    <t xml:space="preserve">Охрана труда </t>
  </si>
  <si>
    <t>1016867</t>
  </si>
  <si>
    <t xml:space="preserve">Электротехника </t>
  </si>
  <si>
    <t>1013312</t>
  </si>
  <si>
    <t>ПРОФЕССИОНАЛЬНЫЕ МОДУЛИ / МЕЖДИСЦИПЛИНАРНЫЕ КУРСЫ</t>
  </si>
  <si>
    <t xml:space="preserve"> Теоретическая подготовка водителя автомобиля</t>
  </si>
  <si>
    <t>1017404</t>
  </si>
  <si>
    <t>Слесарное дело и технические измерения</t>
  </si>
  <si>
    <t/>
  </si>
  <si>
    <t>Текущий ремонт легковых автомобилей</t>
  </si>
  <si>
    <t>учебное пособие</t>
  </si>
  <si>
    <t>1019032</t>
  </si>
  <si>
    <t>Текущий ремонт различных типов автомобилей.Ч.1</t>
  </si>
  <si>
    <t>1017676</t>
  </si>
  <si>
    <t>Текущий ремонт различных типов автомобилей.Ч.2</t>
  </si>
  <si>
    <t>1017677</t>
  </si>
  <si>
    <t>Техническая диагностика автомобиля</t>
  </si>
  <si>
    <t>1019029</t>
  </si>
  <si>
    <t>Техническое обслуживание автомобилей</t>
  </si>
  <si>
    <t>1016847</t>
  </si>
  <si>
    <t>Устройство автомобилей</t>
  </si>
  <si>
    <t>1015641</t>
  </si>
  <si>
    <t>лабораторно-практические работы</t>
  </si>
  <si>
    <t>1013947</t>
  </si>
  <si>
    <t>II. Учебные материалы для электронного обучения, в том числе с использованием облачных технологий:</t>
  </si>
  <si>
    <t xml:space="preserve"> - </t>
  </si>
  <si>
    <t>ЭУМК на 3 года (с НДС 18%)</t>
  </si>
  <si>
    <t>ЭУМК на 5 лет (с НДС 18%)</t>
  </si>
  <si>
    <t>Электронный учебно-методический комплекс</t>
  </si>
  <si>
    <t>Интерактивные мультимедийные учебные материалы</t>
  </si>
  <si>
    <t>6517334</t>
  </si>
  <si>
    <t>6517350</t>
  </si>
  <si>
    <t>(пусто)</t>
  </si>
  <si>
    <t>Текущий ремонт различных типов автомобилей</t>
  </si>
  <si>
    <t>6517340</t>
  </si>
  <si>
    <t>III. Учебные материалы, обеспечивающие подготовку на уровне лучших мировых практик, с учетом требований WorldSkills, с использованием облачных технологий</t>
  </si>
  <si>
    <t>Количество доступов (ВП на 3 года)</t>
  </si>
  <si>
    <t>ВП на 3 года (с НДС 18%)</t>
  </si>
  <si>
    <t>Количество доступов (ВП на 5 лет)</t>
  </si>
  <si>
    <t>ВП на 5 лет (с НДС 18%)</t>
  </si>
  <si>
    <t>Виртуальный практикум "Автомеханик"</t>
  </si>
  <si>
    <t>Электронный практикум</t>
  </si>
  <si>
    <t xml:space="preserve">АДМИНИСТРАТОР БАЗ ДАННЫХ </t>
  </si>
  <si>
    <t>ЕСТЕСТВЕННО-НАУЧНЫЕ ДИСЦИПЛИНЫ (ЕН)</t>
  </si>
  <si>
    <t xml:space="preserve">Дискретная математика </t>
  </si>
  <si>
    <t>1005947</t>
  </si>
  <si>
    <t>сборник задач</t>
  </si>
  <si>
    <t>1013843</t>
  </si>
  <si>
    <t xml:space="preserve">Теория вероятностей и математическая статистика </t>
  </si>
  <si>
    <t>1012114</t>
  </si>
  <si>
    <t>1013842</t>
  </si>
  <si>
    <t xml:space="preserve">Элементы высшей математики </t>
  </si>
  <si>
    <t>1006426</t>
  </si>
  <si>
    <t>1013769</t>
  </si>
  <si>
    <t>Архитектура аппаратных средств</t>
  </si>
  <si>
    <t>1013136</t>
  </si>
  <si>
    <t>Безопасность жизнедеятельности</t>
  </si>
  <si>
    <t>1015819</t>
  </si>
  <si>
    <t>Информационные технологии</t>
  </si>
  <si>
    <t>1006494</t>
  </si>
  <si>
    <t>Компьютерные сети</t>
  </si>
  <si>
    <t>1014714</t>
  </si>
  <si>
    <t>Менеджмент  в профессиональной деятельности</t>
  </si>
  <si>
    <t>1002872</t>
  </si>
  <si>
    <t>1013346</t>
  </si>
  <si>
    <t>Операционные системы и среды</t>
  </si>
  <si>
    <t>1016318</t>
  </si>
  <si>
    <t>Основы алгоритмизации и программирования</t>
  </si>
  <si>
    <t>1008308</t>
  </si>
  <si>
    <t>1016274</t>
  </si>
  <si>
    <t>Основы проектирования баз данных</t>
  </si>
  <si>
    <t>1016449</t>
  </si>
  <si>
    <t>Правовое обеспечение профессиональной деятельности</t>
  </si>
  <si>
    <t>1010621</t>
  </si>
  <si>
    <t>Стандартизация, сертификация и техническое документоведение</t>
  </si>
  <si>
    <t>Численные методы</t>
  </si>
  <si>
    <t>Экономика отрасли</t>
  </si>
  <si>
    <t>Внедрение информационных систем</t>
  </si>
  <si>
    <t>Интеллектуальные системы и технологии</t>
  </si>
  <si>
    <t>Разработка, администрирование и защита баз данных</t>
  </si>
  <si>
    <t>1016888</t>
  </si>
  <si>
    <t>Соадминистрирование баз данных и серверов</t>
  </si>
  <si>
    <t>Техническая поддержка сопровождения информационных систем</t>
  </si>
  <si>
    <t>1017415</t>
  </si>
  <si>
    <t>Устройство и функционирование информационной системы</t>
  </si>
  <si>
    <t>1019027</t>
  </si>
  <si>
    <t>6517650</t>
  </si>
  <si>
    <t>6519040</t>
  </si>
  <si>
    <t>Виртуальный практикум "Администратор баз данных"</t>
  </si>
  <si>
    <t>КОСМЕТОЛОГ</t>
  </si>
  <si>
    <t>Анатомия и физиология человека</t>
  </si>
  <si>
    <t>1008847</t>
  </si>
  <si>
    <t>Материаловедение и технологическое оборудование</t>
  </si>
  <si>
    <t>Пластическая анатомия</t>
  </si>
  <si>
    <t>Рисунок и живопись</t>
  </si>
  <si>
    <t>Сервисная деятельность</t>
  </si>
  <si>
    <t>Стандартизация и подтверждение соответствия</t>
  </si>
  <si>
    <t>Эстетика и этика</t>
  </si>
  <si>
    <t>Гигиена и экология человека</t>
  </si>
  <si>
    <t>1015876</t>
  </si>
  <si>
    <t>Основы дерматологии</t>
  </si>
  <si>
    <t>Основы микробиологии и иммунологии</t>
  </si>
  <si>
    <t>1001990</t>
  </si>
  <si>
    <t xml:space="preserve">Проведение комплекса косметических услуг по уходу за телом </t>
  </si>
  <si>
    <t>1019066</t>
  </si>
  <si>
    <t xml:space="preserve">Проведение комплекса услуг современного маникюра и педикюра </t>
  </si>
  <si>
    <t>1019064</t>
  </si>
  <si>
    <t>Санитарно-гигиеническое сопровождение косметических услуг</t>
  </si>
  <si>
    <t>Технология визажа</t>
  </si>
  <si>
    <t>1017150</t>
  </si>
  <si>
    <t>Технология косметических услуг</t>
  </si>
  <si>
    <t>1019063</t>
  </si>
  <si>
    <t>Проведение комплекса косметических услуг</t>
  </si>
  <si>
    <t xml:space="preserve">Проведение комплекса косметических услуг по уходу за телом  </t>
  </si>
  <si>
    <t>Виртуальный практикум "Косметолог"</t>
  </si>
  <si>
    <t>Математика</t>
  </si>
  <si>
    <t>1002533</t>
  </si>
  <si>
    <t>Общая и неорганическая химия</t>
  </si>
  <si>
    <t>Аналитическая химия</t>
  </si>
  <si>
    <t>1005462</t>
  </si>
  <si>
    <t>Информационные технологии в профессиональной деятельности</t>
  </si>
  <si>
    <t>1005694</t>
  </si>
  <si>
    <t>1005801</t>
  </si>
  <si>
    <t>Метрология, стандартизация и сертификация</t>
  </si>
  <si>
    <t>Органическая химия</t>
  </si>
  <si>
    <t>1013810</t>
  </si>
  <si>
    <t>Основы экономики</t>
  </si>
  <si>
    <t>Охрана труда</t>
  </si>
  <si>
    <t>Физическая и коллоидная химия</t>
  </si>
  <si>
    <t>1006392</t>
  </si>
  <si>
    <t>Электротехника и электроника</t>
  </si>
  <si>
    <t>1012107</t>
  </si>
  <si>
    <t xml:space="preserve"> Проведение качественных и количественных анализов природных и промышленных материалов с применением химических и физико-химических методов анализа </t>
  </si>
  <si>
    <t>Определение оптимальных средств и методов анализа природных и промышленных материалов</t>
  </si>
  <si>
    <t>Организация лабораторно-производственной деятельности</t>
  </si>
  <si>
    <t xml:space="preserve"> Математика</t>
  </si>
  <si>
    <t>6517343</t>
  </si>
  <si>
    <t xml:space="preserve">Проведение качественных и количественных анализов природных и промышленных материалов с применением химических и физико-химических методов анализа </t>
  </si>
  <si>
    <t>Виртуальный практикум "Лаборант химического анализа"</t>
  </si>
  <si>
    <t>МАСТЕР ДЕКОРАТИВНЫХ РАБОТ</t>
  </si>
  <si>
    <t xml:space="preserve">Основы материаловедения </t>
  </si>
  <si>
    <t>1019067</t>
  </si>
  <si>
    <t xml:space="preserve">Основы строительного черчения </t>
  </si>
  <si>
    <t>1016227</t>
  </si>
  <si>
    <t xml:space="preserve">Основы технологии отделочных строительных работ </t>
  </si>
  <si>
    <t>1016781</t>
  </si>
  <si>
    <t xml:space="preserve">Основы электротехники </t>
  </si>
  <si>
    <t>1016292</t>
  </si>
  <si>
    <t>Выполнение декоративных мозаичных работ</t>
  </si>
  <si>
    <t xml:space="preserve">Выполнение монтажа каркасно-обшивных конструкций    </t>
  </si>
  <si>
    <t>1019068</t>
  </si>
  <si>
    <t>Выполнение облицовочных работ плитками и плитами</t>
  </si>
  <si>
    <t>1016811</t>
  </si>
  <si>
    <t>Выполнение штукатурных и декоративных работ</t>
  </si>
  <si>
    <t>1015573</t>
  </si>
  <si>
    <t>Технология декоративно-художественных работ</t>
  </si>
  <si>
    <t>1013099</t>
  </si>
  <si>
    <t xml:space="preserve">Технология малярных работ </t>
  </si>
  <si>
    <t>1016897</t>
  </si>
  <si>
    <t>6517336</t>
  </si>
  <si>
    <t>6517631</t>
  </si>
  <si>
    <t>Виртуальный практикум "Мастер декоративных работ"</t>
  </si>
  <si>
    <t>МАСТЕР СТОЛЯРНО-ПЛОТНИЦКИХ РАБОТ</t>
  </si>
  <si>
    <t xml:space="preserve">Основы строительного производства </t>
  </si>
  <si>
    <t xml:space="preserve">Основы экономики строительства </t>
  </si>
  <si>
    <t>1016833</t>
  </si>
  <si>
    <t xml:space="preserve">Строительная графика </t>
  </si>
  <si>
    <t xml:space="preserve">Электротехническое оборудование </t>
  </si>
  <si>
    <t>Выполнение плотничных работ</t>
  </si>
  <si>
    <t>1017021</t>
  </si>
  <si>
    <t>Выполнение работ по устройству паркетных полов</t>
  </si>
  <si>
    <t>1017433</t>
  </si>
  <si>
    <t>Выполнение стекольных работ</t>
  </si>
  <si>
    <t>1017489</t>
  </si>
  <si>
    <t>Выполнение столярных работ</t>
  </si>
  <si>
    <t>1017488</t>
  </si>
  <si>
    <t>Виртуальный практикум "Мастер столярно-плотницких работ"</t>
  </si>
  <si>
    <t>МЕТРОЛОГ</t>
  </si>
  <si>
    <t>Информатика</t>
  </si>
  <si>
    <t>1012091</t>
  </si>
  <si>
    <t xml:space="preserve">Информатика </t>
  </si>
  <si>
    <t>1005865</t>
  </si>
  <si>
    <t xml:space="preserve">Математика </t>
  </si>
  <si>
    <t>1006080</t>
  </si>
  <si>
    <t xml:space="preserve">Экологические основы природопользования </t>
  </si>
  <si>
    <t>1000641</t>
  </si>
  <si>
    <t>Аналоговая схемотехника</t>
  </si>
  <si>
    <t>Контрольно-измерительные средства</t>
  </si>
  <si>
    <t>Материаловедение</t>
  </si>
  <si>
    <t>Основы импульсной и цифровой техники</t>
  </si>
  <si>
    <t>Стандартизация процессов</t>
  </si>
  <si>
    <t>Техническое черчение</t>
  </si>
  <si>
    <t>1016289</t>
  </si>
  <si>
    <t>Физические основы измерений</t>
  </si>
  <si>
    <t xml:space="preserve">Электронная техника </t>
  </si>
  <si>
    <t>1008115</t>
  </si>
  <si>
    <t>1013490</t>
  </si>
  <si>
    <t>Осуществление метрологического надзора за соблюдением правил и норм по обеспечению единства измерений на предприятии</t>
  </si>
  <si>
    <t>Осуществление метрологической экспертизы средств измерений, испытаний и контроля</t>
  </si>
  <si>
    <t>Осуществление технического обслуживания рабочих эталонов и поверочного оборудования</t>
  </si>
  <si>
    <t>6517335</t>
  </si>
  <si>
    <t>Виртуальный практикум "Метролог"</t>
  </si>
  <si>
    <t>МЕХАТРОНИК</t>
  </si>
  <si>
    <t xml:space="preserve">Компьютерное моделирование </t>
  </si>
  <si>
    <t>1015958</t>
  </si>
  <si>
    <t xml:space="preserve">Иженерная  графика </t>
  </si>
  <si>
    <t>1012955</t>
  </si>
  <si>
    <t>1006048</t>
  </si>
  <si>
    <t>1013558</t>
  </si>
  <si>
    <t>Менеджмент</t>
  </si>
  <si>
    <t>Основы автоматического управления</t>
  </si>
  <si>
    <t>Основы вычислительной техники</t>
  </si>
  <si>
    <t>1007854</t>
  </si>
  <si>
    <t>1014291</t>
  </si>
  <si>
    <t>Техническая механика</t>
  </si>
  <si>
    <t>1005951</t>
  </si>
  <si>
    <t>Электрические машины и электроприводы</t>
  </si>
  <si>
    <t>1000787</t>
  </si>
  <si>
    <t xml:space="preserve">Электротехника и электронная техника </t>
  </si>
  <si>
    <t>Элементы гидравлических и пневматических систем</t>
  </si>
  <si>
    <t xml:space="preserve"> Монтаж, программирование и пусконаладка мехатронных систем и мобильных робототехнических комплексов                        </t>
  </si>
  <si>
    <t xml:space="preserve"> Техническое обслуживание, ремонт и испытание мехатронных систем и робототехнических комплексов    </t>
  </si>
  <si>
    <t xml:space="preserve">Разработка, моделирование и оптимизация работы мехатронных систем и мобильных робототехнических комплексов                   </t>
  </si>
  <si>
    <t>6517347</t>
  </si>
  <si>
    <t xml:space="preserve">Техническое обслуживание, ремонт и испытание мехатронных систем и робототехнических комплексов    </t>
  </si>
  <si>
    <t>Виртуальный практикум "Мехатроник"</t>
  </si>
  <si>
    <t>НАЛАДЧИК-РЕМОНТНИК ПРОМЫШЛЕННОГО ОБОРУДОВАНИЯ</t>
  </si>
  <si>
    <t xml:space="preserve">Информационные технологии профессиональной деятельности </t>
  </si>
  <si>
    <t xml:space="preserve">Метрология, стандартизация и сертификация </t>
  </si>
  <si>
    <t xml:space="preserve">Основы экономики отрасли и правового обеспечения профессиональной деятельности </t>
  </si>
  <si>
    <t xml:space="preserve">Техническая механика </t>
  </si>
  <si>
    <t xml:space="preserve">Электро-, гидро-, пневмопривод механизмов </t>
  </si>
  <si>
    <t xml:space="preserve">Электротехника с основами электроники </t>
  </si>
  <si>
    <t xml:space="preserve"> Монтаж промышленного оборудования и пусконаладочные работы</t>
  </si>
  <si>
    <t>Организация ремонтных, монтажных и наладочных работ по промышленному оборудованию</t>
  </si>
  <si>
    <t>1016959</t>
  </si>
  <si>
    <t>1016958</t>
  </si>
  <si>
    <t>Техническое обслуживание и ремонт промышленного оборудования</t>
  </si>
  <si>
    <t>Виртуальный практикум "Наладчик-ремонтник промышленного оборудования"</t>
  </si>
  <si>
    <t>ОПЕРАТОР СТАНКОВ С ПРОГРАММНЫМ УПРАВЛЕНИЕМ</t>
  </si>
  <si>
    <t xml:space="preserve">Общие основы технологии металлообработки и работ на металлорежущих станках </t>
  </si>
  <si>
    <t>1016138</t>
  </si>
  <si>
    <t>1012084</t>
  </si>
  <si>
    <t>Основы электротехники и электроники</t>
  </si>
  <si>
    <t xml:space="preserve">Техническая графика </t>
  </si>
  <si>
    <t>1016324</t>
  </si>
  <si>
    <t xml:space="preserve">Технические измерения </t>
  </si>
  <si>
    <t>1003590</t>
  </si>
  <si>
    <t xml:space="preserve"> Изготовление деталей на металлорежущих станках с программным управлением по стадиям технологического процесса в соответствии с требованиями охраны труда и экологической безопасности</t>
  </si>
  <si>
    <t>Изготовление деталей на металлорежущих станках различного вида и типа(сверлильных,токарных,фрезерных,копировальных,шпоночных и шлифовальных) по стадиям технологического процесса в соответствии с требованиями охраны труда и экологической безопасности</t>
  </si>
  <si>
    <t>1016693</t>
  </si>
  <si>
    <t>Разработка управляющих программ для станков с числовым программным управлением</t>
  </si>
  <si>
    <t>1017309</t>
  </si>
  <si>
    <t>6517338</t>
  </si>
  <si>
    <t>6517337</t>
  </si>
  <si>
    <t>Виртуальный практикум "Оператор станков с програмным управлением"</t>
  </si>
  <si>
    <t>ОПТИК-МЕХАНИК</t>
  </si>
  <si>
    <t xml:space="preserve">Основы автоматизации производства </t>
  </si>
  <si>
    <t>1012587</t>
  </si>
  <si>
    <t xml:space="preserve">Основы технической механики </t>
  </si>
  <si>
    <t xml:space="preserve">Слесарные и слесарно-сборочные работы </t>
  </si>
  <si>
    <t>1004084</t>
  </si>
  <si>
    <t>Выполнение подготовительных работ для изготовления оптических деталей на основе полученного технического задания в соответствии с требованиями охраны труда</t>
  </si>
  <si>
    <t>Изготовление оптических деталей различной степени сложности и осуществление (при необходимости) их доводки</t>
  </si>
  <si>
    <t>Приемка изготовленных оптических деталей и приборов</t>
  </si>
  <si>
    <t>Сборка оптических узлов и приборов с подгонкой оптических и металлических деталей</t>
  </si>
  <si>
    <t>Основы технической механики</t>
  </si>
  <si>
    <t>6519039</t>
  </si>
  <si>
    <t>Виртуальный практикум "Оптик-механик"</t>
  </si>
  <si>
    <t>ПАРИКМАХЕР</t>
  </si>
  <si>
    <t>История изобразительного искусства</t>
  </si>
  <si>
    <t>1015891</t>
  </si>
  <si>
    <t>1009859</t>
  </si>
  <si>
    <t>Материаловедение для парикмахеров</t>
  </si>
  <si>
    <t>1019048</t>
  </si>
  <si>
    <t>Основы анатомии и физиологии кожи и волос</t>
  </si>
  <si>
    <t>1012617</t>
  </si>
  <si>
    <t>Санитария и гигиена для парикмахеров</t>
  </si>
  <si>
    <t>1016225</t>
  </si>
  <si>
    <t>Санитария и гигиена парикмахерских услуг</t>
  </si>
  <si>
    <t>1010158</t>
  </si>
  <si>
    <t>Эстетика</t>
  </si>
  <si>
    <t>Моделирование и художественное оформление причесок</t>
  </si>
  <si>
    <t>1012616</t>
  </si>
  <si>
    <t xml:space="preserve">Создание имиджа, разработка и выполнение художественного образа на основании заказа </t>
  </si>
  <si>
    <t>Стандартизация и подтверждение соответствия      
Основы маркетинга сферы услуг
Актуальные тенденции и современные технологии парикмахерского искусства</t>
  </si>
  <si>
    <t>Технология выполнения окрашивания волос и химической (перманентной) завивки</t>
  </si>
  <si>
    <t>1017216</t>
  </si>
  <si>
    <t>Технология выполнения стрижек и укладок</t>
  </si>
  <si>
    <t>1016384</t>
  </si>
  <si>
    <t>Технология постижерных работ</t>
  </si>
  <si>
    <t>6517587</t>
  </si>
  <si>
    <t>6517543</t>
  </si>
  <si>
    <t>6517588</t>
  </si>
  <si>
    <t>Стандартизация и подтверждение соответствия  
Основы маркетинга сферы услуг
Актуальные тенденции и современные технологии парикмахерского искусства</t>
  </si>
  <si>
    <t>6517579</t>
  </si>
  <si>
    <t>Виртуальный практикум "Парикмахер"</t>
  </si>
  <si>
    <t>ПЛИТОЧНИК-ОБЛИЦОВЩИК</t>
  </si>
  <si>
    <t>Виртуальный практикум "Плиточник-облицовщик"</t>
  </si>
  <si>
    <t>ПОВАР-КОНДИТЕР</t>
  </si>
  <si>
    <t xml:space="preserve"> Экологические основы природопользования</t>
  </si>
  <si>
    <t xml:space="preserve"> Основы микробиологии, физиологии питания, санитарии и гигиены</t>
  </si>
  <si>
    <t>1014329</t>
  </si>
  <si>
    <t>Основы микробиологии, физиологии питания, санитарии и гигиены</t>
  </si>
  <si>
    <t>1016232</t>
  </si>
  <si>
    <t>Основы экономики и бухгалтерского учета</t>
  </si>
  <si>
    <t>1016313</t>
  </si>
  <si>
    <t>1013492</t>
  </si>
  <si>
    <t>Правовые основы профессиональной деятельности</t>
  </si>
  <si>
    <t>Психология и этика профессионального общения</t>
  </si>
  <si>
    <t>1012348</t>
  </si>
  <si>
    <t>Техническое оснащение организаций питания</t>
  </si>
  <si>
    <t>1017330</t>
  </si>
  <si>
    <t>Техническое оснащение организаций питания и охрана труда</t>
  </si>
  <si>
    <t>1016916</t>
  </si>
  <si>
    <t>Товароведение продовольственных товаров</t>
  </si>
  <si>
    <t xml:space="preserve">Организация и контроль текущей деятельности подчиненного    персонала                     </t>
  </si>
  <si>
    <t xml:space="preserve">Приготовление и подготовка к реализации полуфабрикатов для блюд, кулинарных изделий разнообразного ассортимента             </t>
  </si>
  <si>
    <t>1016455</t>
  </si>
  <si>
    <t xml:space="preserve">Приготовление, оформление и подготовка к реализации горячих блюд, кулинарных изделий, закусок с учетом потребностей различных категорий потребителей, видов и форм обслуживания  </t>
  </si>
  <si>
    <t>1016431</t>
  </si>
  <si>
    <t xml:space="preserve">Приготовление, оформление и подготовка к реализации хлебобулочных, мучных кондитерских изделий с учетом потребностей различных категорий потребителей, видов и форм обслуживания     </t>
  </si>
  <si>
    <t>1016302</t>
  </si>
  <si>
    <t>1016362</t>
  </si>
  <si>
    <t xml:space="preserve">Приготовление, оформление и подготовка к реализации холодных блюд, кулинарных изделий, закусок с учетом потребностей различных категорий потребителей, видов и форм обслуживания     </t>
  </si>
  <si>
    <t>1016952</t>
  </si>
  <si>
    <t xml:space="preserve">Приготовление, оформление и подготовка к реализации холодных и горячих сладких блюд, десертов, напитков с учетом потребностей различных категорий потребителей, видов и форм обслуживания    </t>
  </si>
  <si>
    <t xml:space="preserve"> Психология и этика профессионального общения</t>
  </si>
  <si>
    <t xml:space="preserve"> Организация и контроль текущей деятельности подчиненного    персонала                     </t>
  </si>
  <si>
    <t>Приготовление, оформление и подготовка к реализации холодных и горячих сладких блюд, десертов, напитков с учетом потребностей различных категорий потребителей, видов и форм обслуживания</t>
  </si>
  <si>
    <t>Виртуальный практикум "Повар-кондитер"</t>
  </si>
  <si>
    <t>ПРОГРАММИСТ</t>
  </si>
  <si>
    <t xml:space="preserve"> Участие в ревьюировании программных продуктов</t>
  </si>
  <si>
    <t>Осуществление интеграции программных модулей</t>
  </si>
  <si>
    <t>1016893</t>
  </si>
  <si>
    <t xml:space="preserve">Проектирование, разработка и оптимизация веб-приложений </t>
  </si>
  <si>
    <t>Разработка модулей программного обеспечения для компьютерных систем</t>
  </si>
  <si>
    <t>1016887</t>
  </si>
  <si>
    <t>6519041</t>
  </si>
  <si>
    <t>Участие в ревьюировании программных продуктов</t>
  </si>
  <si>
    <t>Виртуальный практикум "Программист"</t>
  </si>
  <si>
    <t>РАЗРАБОТЧИК WEB И МУЛЬТИМЕДИЙНЫХ ПРИЛОЖЕНИЙ</t>
  </si>
  <si>
    <t>1017416</t>
  </si>
  <si>
    <t>Разработка дизайна веб-приложений</t>
  </si>
  <si>
    <t xml:space="preserve">Разработка дизайна веб-приложений </t>
  </si>
  <si>
    <t>Виртуальный практикум "Разработчик Web и мультимедийных приложений"</t>
  </si>
  <si>
    <t>САНТЕХНИК</t>
  </si>
  <si>
    <t xml:space="preserve">Основы слесарного дела </t>
  </si>
  <si>
    <t>1012561</t>
  </si>
  <si>
    <t xml:space="preserve">Системы автоматизации </t>
  </si>
  <si>
    <t xml:space="preserve">Техническое черчение </t>
  </si>
  <si>
    <t>Поддержание рабочего состояния оборудования систем водоснабжения, водоотведения, отопления объектов жилищно-коммунального хозяйства</t>
  </si>
  <si>
    <t xml:space="preserve">Поддержание рабочего состояния силовых и слаботочных систем зданий и сооружений, освещения и осветительных сетей объектов жилищно-коммунального хозяйства. </t>
  </si>
  <si>
    <t>6517339</t>
  </si>
  <si>
    <t>Виртуальный практикум "Сантехник"</t>
  </si>
  <si>
    <t>СВАРЩИК</t>
  </si>
  <si>
    <t>Допуски и технические измерения</t>
  </si>
  <si>
    <t>Иностранный язык в профессиональной деятельности</t>
  </si>
  <si>
    <t>1019019</t>
  </si>
  <si>
    <t>Основы инженерной графики</t>
  </si>
  <si>
    <t>Основы материаловедения</t>
  </si>
  <si>
    <t>1016630</t>
  </si>
  <si>
    <t>1013935</t>
  </si>
  <si>
    <t>Основы электротехники</t>
  </si>
  <si>
    <t xml:space="preserve"> Термитная сварка</t>
  </si>
  <si>
    <t>Газовая сварка (наплавка)</t>
  </si>
  <si>
    <t>1013887</t>
  </si>
  <si>
    <t>Контроль качества сварных соединений</t>
  </si>
  <si>
    <t>1013011</t>
  </si>
  <si>
    <t>1013182</t>
  </si>
  <si>
    <t xml:space="preserve">Основы технологии сварки и сварочное оборудование.       </t>
  </si>
  <si>
    <t>1019075</t>
  </si>
  <si>
    <t xml:space="preserve">Подготовительные и сборочные операции перед сваркой </t>
  </si>
  <si>
    <t>1016631</t>
  </si>
  <si>
    <t>Ручная дуговая сварка (наплавка, резка) плавящимся покрытым электродом</t>
  </si>
  <si>
    <t>1013888</t>
  </si>
  <si>
    <t>Ручная дуговая сварка(наплавка) неплавящимся электродом в защитном газе.</t>
  </si>
  <si>
    <t>Сварка ручным способом с внешним источником нагрева деталей из полимерных материалов</t>
  </si>
  <si>
    <t>Технология производства сварных конструкций</t>
  </si>
  <si>
    <t>1019072</t>
  </si>
  <si>
    <t>Частично механизированная сварка (наплавка) плавлением в защитном газе.</t>
  </si>
  <si>
    <t>1016782</t>
  </si>
  <si>
    <t>6517520</t>
  </si>
  <si>
    <t xml:space="preserve"> Ручная дуговая сварка (наплавка) неплавящимся электродом в защитном газе.</t>
  </si>
  <si>
    <t xml:space="preserve"> Ручная дуговая сварка (наплавка, резка) плавящимся покрытым электродом</t>
  </si>
  <si>
    <t>6517519</t>
  </si>
  <si>
    <t>Термитная сварка</t>
  </si>
  <si>
    <t>Виртуальный практикум "Сварщик"</t>
  </si>
  <si>
    <t>СЕТЕВОЙ И СИСТЕМНЫЙ АДМИНИСТРАТОР</t>
  </si>
  <si>
    <t>Иженерная компьютерная графика</t>
  </si>
  <si>
    <t>Основы теории информации</t>
  </si>
  <si>
    <t>1016235</t>
  </si>
  <si>
    <t>Технологии физического уровня передачи данных</t>
  </si>
  <si>
    <t>1016969</t>
  </si>
  <si>
    <t>Математический аппарат для построения компьютерных сетей</t>
  </si>
  <si>
    <t>1016968</t>
  </si>
  <si>
    <t xml:space="preserve">Организация сетевого администрирования </t>
  </si>
  <si>
    <t>1016970</t>
  </si>
  <si>
    <t>Организация, принципы построения и функционирования компьютерных сетей</t>
  </si>
  <si>
    <t>1017156</t>
  </si>
  <si>
    <t xml:space="preserve">Эксплуатация объектов сетевой инфраструктуры </t>
  </si>
  <si>
    <t>1016447</t>
  </si>
  <si>
    <t xml:space="preserve"> Эксплуатация объектов сетевой инфраструктуры </t>
  </si>
  <si>
    <t>Виртуальный практикум "Сетевой и системный администратор"</t>
  </si>
  <si>
    <t>СПЕЦИАЛИСТ В ОБЛАСТИ КОНТРОЛЬНО-ИЗМЕРИТЕЛЬНЫХ ПРИБОРОВ И АВТОМАТИКИ (по отраслям)</t>
  </si>
  <si>
    <t xml:space="preserve">Основы электроматериаловедения </t>
  </si>
  <si>
    <t>1016261</t>
  </si>
  <si>
    <t>1016506</t>
  </si>
  <si>
    <t xml:space="preserve">Основы электротехники и электроники </t>
  </si>
  <si>
    <t>Технические измерения</t>
  </si>
  <si>
    <t xml:space="preserve"> Монтаж приборов и электрических схем систем автоматики в соответствии с требованиями охраны труда, бережливого производства и экологической безопасности</t>
  </si>
  <si>
    <t>Наладка электрических схем и приборов автоматики</t>
  </si>
  <si>
    <t>Техническое обслуживание и эксплуатация приборов и систем автоматики</t>
  </si>
  <si>
    <t>6517346</t>
  </si>
  <si>
    <t>Виртуальный практикум "Специалист в области контрольно-измерительных приборов и автоматики (по отраслям)</t>
  </si>
  <si>
    <t>СПЕЦИАЛИСТ ПО ГОСТЕПРИИМСТВУ</t>
  </si>
  <si>
    <t>1012899</t>
  </si>
  <si>
    <t>1012898</t>
  </si>
  <si>
    <t>Менеджмент и управление персоналом в гостиничном сервисе</t>
  </si>
  <si>
    <t>1013883</t>
  </si>
  <si>
    <t>Основы маркетинга гостиничных услуг</t>
  </si>
  <si>
    <t>Правовое и документационное обеспечение профессиональной деятельности</t>
  </si>
  <si>
    <t>1015882</t>
  </si>
  <si>
    <t>Требования к зданиям и инженерным системам гостиничных предприятий</t>
  </si>
  <si>
    <t>1017118</t>
  </si>
  <si>
    <t>Экономика и бухгалтерский учет гостиничного предприятия</t>
  </si>
  <si>
    <t>Организация деятельности  службы обслуживания и эксплуатации номерного фонда</t>
  </si>
  <si>
    <t>1016884</t>
  </si>
  <si>
    <t>Организация деятельности сотрудников службы приема и размещения</t>
  </si>
  <si>
    <t>1016522</t>
  </si>
  <si>
    <t>Организация продаж гостиничного продукта</t>
  </si>
  <si>
    <t>1016521</t>
  </si>
  <si>
    <t xml:space="preserve"> Организация продаж гостиничного продукта</t>
  </si>
  <si>
    <t>Виртуальный практикум "Специалист по гостеприимству"</t>
  </si>
  <si>
    <t>СПЕЦИАЛИСТ ПО ИНФОРМАЦИОННЫМ РЕСУРСАМ</t>
  </si>
  <si>
    <t>Обработка отраслевой информации</t>
  </si>
  <si>
    <t>1017023</t>
  </si>
  <si>
    <t>Управление информационным контентом</t>
  </si>
  <si>
    <t xml:space="preserve"> Обработка отраслевой информации</t>
  </si>
  <si>
    <t xml:space="preserve"> Разработка дизайна веб-приложений </t>
  </si>
  <si>
    <t>Виртуальный практикум "Специалист по информационным ресурсам"</t>
  </si>
  <si>
    <t>СПЕЦИАЛИСТ ПО ИНФОРМАЦИОННЫМ СИСТЕМАМ</t>
  </si>
  <si>
    <t xml:space="preserve"> Разработка, администрирование и защита баз данных</t>
  </si>
  <si>
    <t>Внедрение программного обеспечения компьютерных систем</t>
  </si>
  <si>
    <t>1017026</t>
  </si>
  <si>
    <t>Проектирование и разработка информационных систем</t>
  </si>
  <si>
    <t>Виртуальный практикум "Специалист по информационным системам"</t>
  </si>
  <si>
    <t>СПЕЦИАЛИСТ ПО ОБСЛУЖИВАНИЮ И РЕМОНТУ АВТОМОБИЛЬНЫХ ДВИГАТЕЛЕЙ</t>
  </si>
  <si>
    <t>1013462</t>
  </si>
  <si>
    <t xml:space="preserve">Правовое обеспечение профессиональной деятельности </t>
  </si>
  <si>
    <t>Диагностика автомобильных двигателей</t>
  </si>
  <si>
    <t>Диагностическое и технологическое оборудование для технического обслуживания и ремонта автомобилей</t>
  </si>
  <si>
    <t>Международные стандарты диагностики,обслуживания и ремонта автомобильного двигателя</t>
  </si>
  <si>
    <t>Ремонт автомобильных двигателей</t>
  </si>
  <si>
    <t>1002122</t>
  </si>
  <si>
    <t xml:space="preserve">Слесарное дело и технические измерения </t>
  </si>
  <si>
    <t>Техническое обслуживание автомобильных двигателей</t>
  </si>
  <si>
    <t>1003486</t>
  </si>
  <si>
    <t>Управление коллективом исполнителей</t>
  </si>
  <si>
    <t>1016651</t>
  </si>
  <si>
    <t xml:space="preserve">Устройство автомобилей и двигателей </t>
  </si>
  <si>
    <t>1006403</t>
  </si>
  <si>
    <t>1013126</t>
  </si>
  <si>
    <t>Виртуальный практикум "Специалист по обслуживанию и ремонту автомобильных двигателей"</t>
  </si>
  <si>
    <t>СПЕЦИАЛИСТ ПО ТЕЛЕКОММУНИКАЦИЯМ</t>
  </si>
  <si>
    <t>Вычислительная техника</t>
  </si>
  <si>
    <t>Основы телекоммуникаций</t>
  </si>
  <si>
    <t>Прикладное программное обеспечение профессиональной деятельности</t>
  </si>
  <si>
    <t>Теория электрических цепей</t>
  </si>
  <si>
    <t>1012764</t>
  </si>
  <si>
    <t>Теория электросвязи</t>
  </si>
  <si>
    <t>Электрорадиоизмерения</t>
  </si>
  <si>
    <t>Электроснабжение инфокоммуникационных систем</t>
  </si>
  <si>
    <t xml:space="preserve"> Организация производственной деятельности персонала структурных подразделений, отвечающих за предоставление телематических услуг     </t>
  </si>
  <si>
    <t>1017202</t>
  </si>
  <si>
    <t xml:space="preserve"> Техническая эксплуатация инфокоммуникационных сетей связи                      </t>
  </si>
  <si>
    <t>Адаптация конвергентных технологий и систем к потребностям заказчика</t>
  </si>
  <si>
    <t xml:space="preserve">Обеспечение информационной безопасности инфокоммуникационных сетей и систем связи     </t>
  </si>
  <si>
    <t>1017064</t>
  </si>
  <si>
    <t xml:space="preserve">Техническая эксплуатация инфокоммуникационных систем связи                       </t>
  </si>
  <si>
    <t>1017016</t>
  </si>
  <si>
    <t>Виртуальный практикум "Специалист по телекоммуникациям"</t>
  </si>
  <si>
    <t>СПЕЦИАЛИСТ ПО ТЕСТИРОВАНИЮ В ОБЛАСТИ ИНФОРМАЦИОННЫХ ТЕХНОЛОГИЙ</t>
  </si>
  <si>
    <t xml:space="preserve"> Проектирование и разработка информационных систем</t>
  </si>
  <si>
    <t>Виртуальный практикум "Специалист по тестированию в области информационных технологий"</t>
  </si>
  <si>
    <t>ТЕХНИК ПО АВТОМАТИЗИРОВАННЫМ СИСТЕМАМ УПРАВЛЕНИЯ ТЕХНОЛОГИЧЕСКИМИ ПРОЦЕССАМИ</t>
  </si>
  <si>
    <t xml:space="preserve">Информационное обеспечение профессиональной деятельности </t>
  </si>
  <si>
    <t>Компьютерное моделирование</t>
  </si>
  <si>
    <t xml:space="preserve"> Электрические машины и приводы </t>
  </si>
  <si>
    <t xml:space="preserve">Основы промышленной автоматики </t>
  </si>
  <si>
    <t xml:space="preserve">Экономика организации </t>
  </si>
  <si>
    <t xml:space="preserve">Электрические, гидравлические и  пневматические системы </t>
  </si>
  <si>
    <t xml:space="preserve">Электротехника и основы электроники </t>
  </si>
  <si>
    <t xml:space="preserve"> Проведение текущего мониторинга состояния систем автоматизации (по отраслям)</t>
  </si>
  <si>
    <t>1017002</t>
  </si>
  <si>
    <t>Организация работы подчиненного персонала по осуществлению монтажа.наладке и техническому обслуживанию систем и средств автоматизации (по отраслям)</t>
  </si>
  <si>
    <t>Разработка и компьютерное моделирование элементов систем автоматизации с учетом специфики технологических процессов (по отраслям)</t>
  </si>
  <si>
    <t>1016895</t>
  </si>
  <si>
    <t>Сборка и апробация моделей элементов систем автоматизации с учетом специфики технологических процессов (по отраслям)</t>
  </si>
  <si>
    <t>Виртуальный практикум "Техник по автоматизированным системам управления технологическими процессами"</t>
  </si>
  <si>
    <t>Инженерная графика</t>
  </si>
  <si>
    <t>Основы информационной безопасности</t>
  </si>
  <si>
    <t>1016929</t>
  </si>
  <si>
    <t>Экономика организации</t>
  </si>
  <si>
    <t>Электроника и схемотехника</t>
  </si>
  <si>
    <t>1016771</t>
  </si>
  <si>
    <t>Электрорадиоизмерения и метрология</t>
  </si>
  <si>
    <t>Электротехника</t>
  </si>
  <si>
    <t xml:space="preserve">Защита информации в телекоммуникационных системах и сетях программными и программно-аппаратными (в том числе криптографическими) средствами в соответствии с требованиями эксплуатационно-технической документации </t>
  </si>
  <si>
    <t xml:space="preserve">Защита информации в телекоммуникационных системах и сетях техническими средствами в соответствии с требованиями эксплуатационно-технической документации и методиками по обеспечению безопасности информации </t>
  </si>
  <si>
    <t xml:space="preserve">Эксплуатация защищенных телекоммуникационных систем и сетей в соответствии с требованиями эксплуатационно-технической документации </t>
  </si>
  <si>
    <t>Защита информации в телекоммуникационных системах и сетях техническими средствами в соответствии с требованиями эксплуатационно-технической документации и методиками по обеспечению безопасности информации</t>
  </si>
  <si>
    <t>Виртуальный практикум "Техник по защите информации"</t>
  </si>
  <si>
    <t>ТЕХНИК-МЕХАНИК В СЕЛЬСКОМ ХОЗЯЙСТВЕ</t>
  </si>
  <si>
    <t xml:space="preserve">Метрология, стандартизация и подтверждение качества </t>
  </si>
  <si>
    <t xml:space="preserve">Основы агрономии </t>
  </si>
  <si>
    <t>1017545</t>
  </si>
  <si>
    <t xml:space="preserve">Основы гидравлики и теплотехники </t>
  </si>
  <si>
    <t>1013096</t>
  </si>
  <si>
    <t xml:space="preserve">Основы зоотехнии </t>
  </si>
  <si>
    <t xml:space="preserve">Основы экономики, менеджмента и маркетинга </t>
  </si>
  <si>
    <t>1013572</t>
  </si>
  <si>
    <t xml:space="preserve">Правовые основы профессиональной деятельности </t>
  </si>
  <si>
    <t>Комплектование машинно-тракторного агрегата для выполнения сельскохозяйственных работ</t>
  </si>
  <si>
    <t>Назначение и общее устройство тракторов, автомобилей и сельскохозяйственных машин и механизмов</t>
  </si>
  <si>
    <t>1017398</t>
  </si>
  <si>
    <t>Подготовка тракторов и сельскохозяйственных машин и механизмов к работе</t>
  </si>
  <si>
    <t>1017399</t>
  </si>
  <si>
    <t xml:space="preserve">Система технического обслуживания и ремонта сельскохозяйственных машин и механизмов </t>
  </si>
  <si>
    <t>1017403</t>
  </si>
  <si>
    <t>Технологии механизированных работ в животноводстве</t>
  </si>
  <si>
    <t>1017463</t>
  </si>
  <si>
    <t>1017203</t>
  </si>
  <si>
    <t>Технологии механизированных работ в растениеводстве</t>
  </si>
  <si>
    <t>1017409</t>
  </si>
  <si>
    <t>Технологические процессы ремонтного производства</t>
  </si>
  <si>
    <t>1017402</t>
  </si>
  <si>
    <t>Виртуальный практикум "Техник-механик в сельском хозяйстве"</t>
  </si>
  <si>
    <t>ТОКАРЬ-УНИВЕРСАЛ</t>
  </si>
  <si>
    <t xml:space="preserve"> Изготовление различных изделий на токарно-расточных станках по стадиям технологического процесса в соответствии с требованиями охраны труда и экологической безопасности</t>
  </si>
  <si>
    <t xml:space="preserve"> 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t>
  </si>
  <si>
    <t>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t>
  </si>
  <si>
    <t>Изготовление различных изделий на токарно-карусельных станках по стадиям технологического процесса в соответствии с требованиями охраны труда и экологической безопасности</t>
  </si>
  <si>
    <t>Изготовление различных изделий на токарно-револьверных станках по стадиям технологического процесса в соответствии с требованиями охраны труда и экологической безопасности</t>
  </si>
  <si>
    <t>Виртуальный практикум "Токарь-универсал"</t>
  </si>
  <si>
    <t>ФРЕЗЕРОВЩИК-УНИВЕРСАЛ</t>
  </si>
  <si>
    <t>Изготовление различных изделий на зуборезных станках по стадиям технологического процесса в соответствии с требованиями охраны труда и экологической безопасности</t>
  </si>
  <si>
    <t>Изготовление различных изделий на фрезерных  станках по стадиям технологического процесса в соответствии с требованиями охраны труда и экологической безопасности</t>
  </si>
  <si>
    <t>Изготовление различных изделий на фрезерных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t>
  </si>
  <si>
    <t>Шевингование и доводка деталей и инструмента в соответствии с требованиями охраны труда и экологической безопасности</t>
  </si>
  <si>
    <t>Виртуальный практикум "Фрезеровщик-универсал"</t>
  </si>
  <si>
    <t>Регион/область:</t>
  </si>
  <si>
    <t>Полное наименование образовательного учреждения:</t>
  </si>
  <si>
    <t>ИНН/КПП</t>
  </si>
  <si>
    <t>Год аккредитации:</t>
  </si>
  <si>
    <t>Руководитель ОУ :</t>
  </si>
  <si>
    <t>Адрес ОУ (ФАКТИЧЕСКИЙ):</t>
  </si>
  <si>
    <t>Адрес ОУ (ЮРИДИЧЕСКИЙ):</t>
  </si>
  <si>
    <t>Телефон:</t>
  </si>
  <si>
    <t>Факс:</t>
  </si>
  <si>
    <t>E-mail образовательного учреждения:</t>
  </si>
  <si>
    <t>Контактное лицо:</t>
  </si>
  <si>
    <t>Должность контактного лица:</t>
  </si>
  <si>
    <t>Телефон контактного лица:</t>
  </si>
  <si>
    <t>E-mail контактного лица:</t>
  </si>
  <si>
    <t>Дата отправки заявки:</t>
  </si>
  <si>
    <t>ВНИМАНИЕ!</t>
  </si>
  <si>
    <r>
      <t xml:space="preserve">1. При заполнении столбцов </t>
    </r>
    <r>
      <rPr>
        <b/>
        <sz val="11"/>
        <color indexed="8"/>
        <rFont val="Calibri"/>
        <family val="2"/>
        <charset val="204"/>
      </rPr>
      <t>"Заказ.."</t>
    </r>
    <r>
      <rPr>
        <sz val="11"/>
        <color theme="1"/>
        <rFont val="Calibri"/>
        <family val="2"/>
        <charset val="204"/>
        <scheme val="minor"/>
      </rPr>
      <t xml:space="preserve"> вводите числа в </t>
    </r>
    <r>
      <rPr>
        <b/>
        <sz val="11"/>
        <color indexed="8"/>
        <rFont val="Calibri"/>
        <family val="2"/>
        <charset val="204"/>
      </rPr>
      <t>ЕДИНИЦАХ ЭКЗЕМПЛЯРОВ</t>
    </r>
  </si>
  <si>
    <r>
      <rPr>
        <b/>
        <sz val="11"/>
        <color indexed="8"/>
        <rFont val="Calibri"/>
        <family val="2"/>
        <charset val="204"/>
      </rPr>
      <t>Итоги заказа</t>
    </r>
    <r>
      <rPr>
        <sz val="11"/>
        <color theme="1"/>
        <rFont val="Calibri"/>
        <family val="2"/>
        <charset val="204"/>
        <scheme val="minor"/>
      </rPr>
      <t xml:space="preserve"> при этом получатся автоматически.</t>
    </r>
  </si>
  <si>
    <r>
      <t xml:space="preserve">2. </t>
    </r>
    <r>
      <rPr>
        <b/>
        <sz val="11"/>
        <color indexed="8"/>
        <rFont val="Calibri"/>
        <family val="2"/>
        <charset val="204"/>
      </rPr>
      <t>НЕ ИЗМЕНЯЙТЕ СТРУКТУРУ</t>
    </r>
    <r>
      <rPr>
        <sz val="11"/>
        <color theme="1"/>
        <rFont val="Calibri"/>
        <family val="2"/>
        <charset val="204"/>
        <scheme val="minor"/>
      </rPr>
      <t xml:space="preserve"> присланного Вам файла. Будьте внимательны!</t>
    </r>
  </si>
  <si>
    <t>Ответственные за сбор потребности:</t>
  </si>
  <si>
    <t>Ф.И.О.:</t>
  </si>
  <si>
    <t>тел.:</t>
  </si>
  <si>
    <t>e-mail:</t>
  </si>
  <si>
    <t>Адрес:</t>
  </si>
  <si>
    <r>
      <t xml:space="preserve">3. Представьте данный </t>
    </r>
    <r>
      <rPr>
        <b/>
        <sz val="11"/>
        <color indexed="8"/>
        <rFont val="Calibri"/>
        <family val="2"/>
        <charset val="204"/>
      </rPr>
      <t>ЗАПОЛНЕННЫЙ</t>
    </r>
    <r>
      <rPr>
        <sz val="11"/>
        <color theme="1"/>
        <rFont val="Calibri"/>
        <family val="2"/>
        <charset val="204"/>
        <scheme val="minor"/>
      </rPr>
      <t xml:space="preserve"> файл </t>
    </r>
    <r>
      <rPr>
        <b/>
        <sz val="11"/>
        <color indexed="8"/>
        <rFont val="Calibri"/>
        <family val="2"/>
        <charset val="204"/>
      </rPr>
      <t>ТОЛЬКО В ЭЛЕКТРОННОМ</t>
    </r>
    <r>
      <rPr>
        <sz val="11"/>
        <color theme="1"/>
        <rFont val="Calibri"/>
        <family val="2"/>
        <charset val="204"/>
        <scheme val="minor"/>
      </rPr>
      <t xml:space="preserve"> виде</t>
    </r>
  </si>
  <si>
    <t>Количество доступов (ЭВИ на 3 года)</t>
  </si>
  <si>
    <t>Количество доступов (ЭВИ на 5 лет)</t>
  </si>
  <si>
    <t>Количество доступов (ЭУМК на 3 года)</t>
  </si>
  <si>
    <t>Количество доступов (ЭУМК на 5 лет)</t>
  </si>
  <si>
    <t>ЛАБОРАНТ ХИМИЧЕСКОГО АНАЛИЗА (профессия)</t>
  </si>
  <si>
    <t>Основы аналитической химии</t>
  </si>
  <si>
    <t>Охрана труда и экологическая безопасность</t>
  </si>
  <si>
    <t>Технические измерения и метрологическое обеспечение качества</t>
  </si>
  <si>
    <t>Подготовка рабочего места, лабораторныз условий, средств измерений, испытательного оборудования, проб и растворов к проведению анализа в соответствии с требованиями нормативно-технической документации и требованиями охраны труда и экологической безопасности</t>
  </si>
  <si>
    <t xml:space="preserve">Проведение микробиологического и химико-бактериологического анализа </t>
  </si>
  <si>
    <t xml:space="preserve">Проведение спектральных, полярографических и прибирных анализов  </t>
  </si>
  <si>
    <t>Проведение химических и физико-химических анализов</t>
  </si>
  <si>
    <t xml:space="preserve"> Подготовка рабочего места, лабораторныз условий, средств измерений, испытательного оборудования, проб и растворов к проведению анализа в соответствии с требованиями нормативно-технической документации и требованиями охраны труда и экологической безопасности</t>
  </si>
  <si>
    <t>ЛАБОРАНТ ХИМИЧЕСКОГО АНАЛИЗА (специальность)</t>
  </si>
  <si>
    <t>СЛЕСАРЬ</t>
  </si>
  <si>
    <t xml:space="preserve">Основы слесарных и сборочных работ </t>
  </si>
  <si>
    <t>Разборка,ремонт, сборка и испытание узлов и механизмов оборудования, агрегатов и машин</t>
  </si>
  <si>
    <t xml:space="preserve">Сборка,регулировка и испытание сборочных единиц,узлов и механизмов машин,оборудования и агрегатов средней и высокой категории сложности  механической,гидравлической,пневматической частей изделий машиностроения </t>
  </si>
  <si>
    <t xml:space="preserve">Слесарная обработка деталей, изготовление, сборка приспособлений, режущего и измерительного инструмента </t>
  </si>
  <si>
    <t>Виртуальный практикум "Слесарь"</t>
  </si>
  <si>
    <t>ТЕХНИК ПО ЗАЩИТЕ ИНФОРМАЦИИ (автоматизированные системы)</t>
  </si>
  <si>
    <t>Базы данных</t>
  </si>
  <si>
    <t>Операционные системы</t>
  </si>
  <si>
    <t>Организационно-правовое обеспечение информационной безопасности</t>
  </si>
  <si>
    <t>1016928</t>
  </si>
  <si>
    <t>Сети и системы передачи информации</t>
  </si>
  <si>
    <t>1016975</t>
  </si>
  <si>
    <t>Технические средства информатизации</t>
  </si>
  <si>
    <t>1003950</t>
  </si>
  <si>
    <t>1015780</t>
  </si>
  <si>
    <t xml:space="preserve">Защита информации в автоматизированных системах программными и программно-аппаратными средствами  </t>
  </si>
  <si>
    <t xml:space="preserve">Защита информации техническими средствами </t>
  </si>
  <si>
    <t>Эксплуатация автоматизированных систем в защищенном исполнении</t>
  </si>
  <si>
    <t>ТЕХНИК ПО ЗАЩИТЕ ИНФОРМАЦИИ (телекоммуникационные системы)</t>
  </si>
  <si>
    <t>Бланк сбора потребности по профессиям ТОП-50 (Бланк- заказ)</t>
  </si>
  <si>
    <t>Бланк-заказ на учебные издания  ТОП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</si>
</sst>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_ ;\-#,##0\ "/>
  </numFmts>
  <fonts count="2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28"/>
      <color theme="4" tint="-0.499984740745262"/>
      <name val="Calibri"/>
      <family val="2"/>
      <charset val="204"/>
      <scheme val="minor"/>
    </font>
    <font>
      <b/>
      <sz val="14"/>
      <color theme="1"/>
      <name val="Calibri"/>
      <family val="2"/>
      <charset val="204"/>
      <scheme val="minor"/>
    </font>
    <font>
      <sz val="14"/>
      <color theme="0" tint="-4.9989318521683403E-2"/>
      <name val="Calibri"/>
      <family val="2"/>
      <charset val="204"/>
      <scheme val="minor"/>
    </font>
    <font>
      <b/>
      <sz val="16"/>
      <color theme="1"/>
      <name val="Calibri"/>
      <family val="2"/>
      <charset val="204"/>
      <scheme val="minor"/>
    </font>
    <font>
      <b/>
      <sz val="14"/>
      <color theme="4" tint="-0.249977111117893"/>
      <name val="Calibri"/>
      <family val="2"/>
      <charset val="204"/>
      <scheme val="minor"/>
    </font>
    <font>
      <b/>
      <sz val="10"/>
      <color theme="0" tint="-4.9989318521683403E-2"/>
      <name val="Calibri"/>
      <family val="2"/>
      <charset val="204"/>
      <scheme val="minor"/>
    </font>
    <font>
      <sz val="11"/>
      <color theme="0" tint="-4.9989318521683403E-2"/>
      <name val="Calibri"/>
      <family val="2"/>
      <charset val="204"/>
      <scheme val="minor"/>
    </font>
    <font>
      <b/>
      <sz val="12"/>
      <color theme="3" tint="-0.249977111117893"/>
      <name val="Calibri"/>
      <family val="2"/>
      <charset val="204"/>
      <scheme val="minor"/>
    </font>
    <font>
      <sz val="11"/>
      <color theme="4" tint="-0.249977111117893"/>
      <name val="Calibri"/>
      <family val="2"/>
      <charset val="204"/>
      <scheme val="minor"/>
    </font>
    <font>
      <b/>
      <sz val="14"/>
      <color theme="3" tint="-0.499984740745262"/>
      <name val="Calibri"/>
      <family val="2"/>
      <charset val="204"/>
      <scheme val="minor"/>
    </font>
    <font>
      <b/>
      <sz val="12"/>
      <color theme="1"/>
      <name val="Calibri"/>
      <family val="2"/>
      <charset val="204"/>
      <scheme val="minor"/>
    </font>
    <font>
      <sz val="10"/>
      <color theme="0" tint="-4.9989318521683403E-2"/>
      <name val="Calibri"/>
      <family val="2"/>
      <charset val="204"/>
      <scheme val="minor"/>
    </font>
    <font>
      <sz val="14"/>
      <color theme="1"/>
      <name val="Calibri"/>
      <family val="2"/>
      <charset val="204"/>
      <scheme val="minor"/>
    </font>
    <font>
      <b/>
      <sz val="12"/>
      <color rgb="FF0000FF"/>
      <name val="Calibri"/>
      <family val="2"/>
      <charset val="204"/>
      <scheme val="minor"/>
    </font>
    <font>
      <b/>
      <sz val="12"/>
      <color theme="1" tint="0.34998626667073579"/>
      <name val="Calibri"/>
      <family val="2"/>
      <charset val="204"/>
      <scheme val="minor"/>
    </font>
    <font>
      <b/>
      <sz val="12"/>
      <color indexed="81"/>
      <name val="Tahoma"/>
      <family val="2"/>
      <charset val="204"/>
    </font>
    <font>
      <u/>
      <sz val="11"/>
      <color theme="10"/>
      <name val="Calibri"/>
      <family val="2"/>
      <charset val="204"/>
    </font>
    <font>
      <b/>
      <sz val="11"/>
      <color indexed="8"/>
      <name val="Calibri"/>
      <family val="2"/>
      <charset val="204"/>
    </font>
    <font>
      <sz val="10"/>
      <name val="Arial"/>
      <family val="2"/>
      <charset val="204"/>
    </font>
  </fonts>
  <fills count="9">
    <fill>
      <patternFill patternType="none"/>
    </fill>
    <fill>
      <patternFill patternType="gray125"/>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theme="4" tint="0.79998168889431442"/>
      </patternFill>
    </fill>
    <fill>
      <patternFill patternType="solid">
        <fgColor theme="4" tint="0.59999389629810485"/>
        <bgColor theme="4" tint="0.79998168889431442"/>
      </patternFill>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style="medium">
        <color theme="3"/>
      </left>
      <right/>
      <top style="medium">
        <color theme="3"/>
      </top>
      <bottom/>
      <diagonal/>
    </border>
    <border>
      <left style="thin">
        <color theme="0"/>
      </left>
      <right style="thin">
        <color theme="0"/>
      </right>
      <top style="medium">
        <color theme="3"/>
      </top>
      <bottom style="medium">
        <color theme="4" tint="-0.249977111117893"/>
      </bottom>
      <diagonal/>
    </border>
    <border>
      <left style="thin">
        <color theme="0"/>
      </left>
      <right/>
      <top style="medium">
        <color theme="3"/>
      </top>
      <bottom style="medium">
        <color theme="4" tint="-0.249977111117893"/>
      </bottom>
      <diagonal/>
    </border>
    <border>
      <left style="medium">
        <color theme="3"/>
      </left>
      <right style="medium">
        <color theme="3"/>
      </right>
      <top style="medium">
        <color theme="3"/>
      </top>
      <bottom style="medium">
        <color theme="4" tint="-0.249977111117893"/>
      </bottom>
      <diagonal/>
    </border>
    <border>
      <left style="medium">
        <color theme="3"/>
      </left>
      <right style="thin">
        <color theme="0"/>
      </right>
      <top style="medium">
        <color theme="3"/>
      </top>
      <bottom style="medium">
        <color theme="4" tint="-0.249977111117893"/>
      </bottom>
      <diagonal/>
    </border>
    <border>
      <left style="thin">
        <color theme="0"/>
      </left>
      <right style="medium">
        <color theme="3"/>
      </right>
      <top style="medium">
        <color theme="3"/>
      </top>
      <bottom style="medium">
        <color theme="4" tint="-0.249977111117893"/>
      </bottom>
      <diagonal/>
    </border>
    <border>
      <left style="medium">
        <color theme="4" tint="-0.249977111117893"/>
      </left>
      <right/>
      <top/>
      <bottom/>
      <diagonal/>
    </border>
    <border>
      <left/>
      <right style="medium">
        <color theme="3"/>
      </right>
      <top style="medium">
        <color theme="3"/>
      </top>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medium">
        <color theme="3"/>
      </left>
      <right style="medium">
        <color theme="3"/>
      </right>
      <top style="thin">
        <color theme="4" tint="-0.249977111117893"/>
      </top>
      <bottom style="thin">
        <color theme="4" tint="-0.249977111117893"/>
      </bottom>
      <diagonal/>
    </border>
    <border>
      <left style="medium">
        <color theme="3"/>
      </left>
      <right style="thin">
        <color theme="4" tint="-0.249977111117893"/>
      </right>
      <top style="medium">
        <color theme="4" tint="-0.249977111117893"/>
      </top>
      <bottom/>
      <diagonal/>
    </border>
    <border>
      <left style="thin">
        <color theme="4" tint="-0.249977111117893"/>
      </left>
      <right style="thin">
        <color theme="4" tint="-0.249977111117893"/>
      </right>
      <top style="medium">
        <color theme="4" tint="-0.249977111117893"/>
      </top>
      <bottom/>
      <diagonal/>
    </border>
    <border>
      <left style="thin">
        <color theme="4" tint="-0.249977111117893"/>
      </left>
      <right style="medium">
        <color theme="3"/>
      </right>
      <top style="medium">
        <color theme="4" tint="-0.249977111117893"/>
      </top>
      <bottom/>
      <diagonal/>
    </border>
    <border>
      <left style="medium">
        <color theme="3"/>
      </left>
      <right/>
      <top/>
      <bottom/>
      <diagonal/>
    </border>
    <border>
      <left/>
      <right style="medium">
        <color theme="3"/>
      </right>
      <top/>
      <bottom/>
      <diagonal/>
    </border>
    <border>
      <left style="medium">
        <color theme="3"/>
      </left>
      <right style="thin">
        <color theme="4" tint="-0.249977111117893"/>
      </right>
      <top/>
      <bottom/>
      <diagonal/>
    </border>
    <border>
      <left style="thin">
        <color theme="4" tint="-0.249977111117893"/>
      </left>
      <right style="thin">
        <color theme="4" tint="-0.249977111117893"/>
      </right>
      <top/>
      <bottom/>
      <diagonal/>
    </border>
    <border>
      <left style="thin">
        <color theme="4" tint="-0.249977111117893"/>
      </left>
      <right style="medium">
        <color theme="3"/>
      </right>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medium">
        <color theme="3"/>
      </left>
      <right style="medium">
        <color theme="3"/>
      </right>
      <top style="thin">
        <color theme="4" tint="-0.249977111117893"/>
      </top>
      <bottom/>
      <diagonal/>
    </border>
    <border>
      <left style="medium">
        <color theme="4" tint="-0.249977111117893"/>
      </left>
      <right/>
      <top/>
      <bottom style="thin">
        <color theme="4" tint="-0.249977111117893"/>
      </bottom>
      <diagonal/>
    </border>
    <border>
      <left/>
      <right/>
      <top/>
      <bottom style="thin">
        <color theme="4" tint="-0.249977111117893"/>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theme="4" tint="-0.249977111117893"/>
      </left>
      <right style="thin">
        <color theme="4" tint="-0.249977111117893"/>
      </right>
      <top style="medium">
        <color theme="3"/>
      </top>
      <bottom style="medium">
        <color theme="3"/>
      </bottom>
      <diagonal/>
    </border>
    <border>
      <left style="thin">
        <color theme="4" tint="-0.249977111117893"/>
      </left>
      <right/>
      <top style="medium">
        <color theme="3"/>
      </top>
      <bottom style="medium">
        <color theme="3"/>
      </bottom>
      <diagonal/>
    </border>
    <border>
      <left style="medium">
        <color theme="3"/>
      </left>
      <right style="medium">
        <color theme="3"/>
      </right>
      <top style="medium">
        <color theme="3"/>
      </top>
      <bottom style="medium">
        <color theme="3"/>
      </bottom>
      <diagonal/>
    </border>
    <border>
      <left style="medium">
        <color theme="3"/>
      </left>
      <right style="thin">
        <color theme="4" tint="-0.249977111117893"/>
      </right>
      <top/>
      <bottom style="medium">
        <color theme="3"/>
      </bottom>
      <diagonal/>
    </border>
    <border>
      <left style="thin">
        <color theme="4" tint="-0.249977111117893"/>
      </left>
      <right style="thin">
        <color theme="4" tint="-0.249977111117893"/>
      </right>
      <top/>
      <bottom style="medium">
        <color theme="3"/>
      </bottom>
      <diagonal/>
    </border>
    <border>
      <left style="thin">
        <color theme="4" tint="-0.249977111117893"/>
      </left>
      <right style="medium">
        <color theme="3"/>
      </right>
      <top/>
      <bottom style="medium">
        <color theme="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style="thin">
        <color theme="4" tint="-0.249977111117893"/>
      </left>
      <right style="medium">
        <color theme="4" tint="-0.249977111117893"/>
      </right>
      <top/>
      <bottom style="medium">
        <color theme="4" tint="-0.249977111117893"/>
      </bottom>
      <diagonal/>
    </border>
    <border>
      <left style="medium">
        <color theme="3" tint="-0.499984740745262"/>
      </left>
      <right/>
      <top/>
      <bottom/>
      <diagonal/>
    </border>
    <border>
      <left/>
      <right style="medium">
        <color theme="3" tint="-0.499984740745262"/>
      </right>
      <top/>
      <bottom/>
      <diagonal/>
    </border>
    <border>
      <left style="thin">
        <color theme="4" tint="-0.249977111117893"/>
      </left>
      <right style="thin">
        <color theme="0"/>
      </right>
      <top style="thin">
        <color theme="4" tint="-0.249977111117893"/>
      </top>
      <bottom/>
      <diagonal/>
    </border>
    <border>
      <left style="thin">
        <color theme="0"/>
      </left>
      <right style="thin">
        <color theme="0"/>
      </right>
      <top style="thin">
        <color theme="4" tint="-0.249977111117893"/>
      </top>
      <bottom/>
      <diagonal/>
    </border>
    <border>
      <left style="thin">
        <color theme="0"/>
      </left>
      <right style="thin">
        <color theme="4" tint="-0.249977111117893"/>
      </right>
      <top style="thin">
        <color theme="4" tint="-0.249977111117893"/>
      </top>
      <bottom/>
      <diagonal/>
    </border>
    <border>
      <left/>
      <right/>
      <top style="thin">
        <color theme="4" tint="-0.249977111117893"/>
      </top>
      <bottom style="thin">
        <color theme="4"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right>
      <top style="medium">
        <color theme="3"/>
      </top>
      <bottom/>
      <diagonal/>
    </border>
  </borders>
  <cellStyleXfs count="5">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alignment vertical="top"/>
      <protection locked="0"/>
    </xf>
    <xf numFmtId="0" fontId="21" fillId="0" borderId="0"/>
  </cellStyleXfs>
  <cellXfs count="124">
    <xf numFmtId="0" fontId="0" fillId="0" borderId="0" xfId="0"/>
    <xf numFmtId="0" fontId="0" fillId="0" borderId="53" xfId="0" applyBorder="1" applyAlignment="1">
      <alignment vertical="top" wrapText="1"/>
    </xf>
    <xf numFmtId="0" fontId="5" fillId="3" borderId="1" xfId="0" applyFont="1" applyFill="1" applyBorder="1" applyAlignment="1">
      <alignment horizontal="center" vertical="center" wrapText="1"/>
    </xf>
    <xf numFmtId="4" fontId="4" fillId="0" borderId="1" xfId="0" applyNumberFormat="1" applyFont="1" applyBorder="1" applyAlignment="1">
      <alignment vertical="center"/>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0" borderId="0" xfId="0" applyFont="1" applyBorder="1" applyAlignment="1">
      <alignment vertical="top"/>
    </xf>
    <xf numFmtId="0" fontId="9" fillId="3" borderId="1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0" borderId="15" xfId="0" applyFont="1" applyBorder="1" applyAlignment="1">
      <alignment vertical="top" wrapText="1"/>
    </xf>
    <xf numFmtId="3" fontId="11" fillId="0" borderId="16" xfId="2" applyNumberFormat="1" applyFont="1" applyBorder="1" applyAlignment="1">
      <alignment horizontal="center" vertical="top"/>
    </xf>
    <xf numFmtId="43" fontId="11" fillId="0" borderId="16" xfId="2" applyFont="1" applyBorder="1" applyAlignment="1">
      <alignment vertical="top"/>
    </xf>
    <xf numFmtId="43" fontId="11" fillId="0" borderId="16" xfId="2" applyFont="1" applyBorder="1" applyAlignment="1">
      <alignment horizontal="center" vertical="top"/>
    </xf>
    <xf numFmtId="3" fontId="11" fillId="0" borderId="17" xfId="2" applyNumberFormat="1" applyFont="1" applyBorder="1" applyAlignment="1">
      <alignment horizontal="center" vertical="top"/>
    </xf>
    <xf numFmtId="43" fontId="11" fillId="0" borderId="18" xfId="0" applyNumberFormat="1" applyFont="1" applyBorder="1" applyAlignment="1">
      <alignment vertical="top"/>
    </xf>
    <xf numFmtId="4" fontId="0" fillId="0" borderId="0" xfId="0" applyNumberFormat="1" applyBorder="1" applyAlignment="1">
      <alignment vertical="top"/>
    </xf>
    <xf numFmtId="4" fontId="2" fillId="0" borderId="0" xfId="0" applyNumberFormat="1" applyFont="1" applyBorder="1" applyAlignment="1">
      <alignment vertical="top"/>
    </xf>
    <xf numFmtId="3" fontId="11" fillId="0" borderId="27" xfId="2" applyNumberFormat="1" applyFont="1" applyBorder="1" applyAlignment="1">
      <alignment horizontal="center" vertical="top"/>
    </xf>
    <xf numFmtId="43" fontId="11" fillId="0" borderId="27" xfId="2" applyFont="1" applyBorder="1" applyAlignment="1">
      <alignment vertical="top"/>
    </xf>
    <xf numFmtId="43" fontId="11" fillId="0" borderId="27" xfId="2" applyFont="1" applyBorder="1" applyAlignment="1">
      <alignment horizontal="center" vertical="top"/>
    </xf>
    <xf numFmtId="3" fontId="11" fillId="0" borderId="28" xfId="2" applyNumberFormat="1" applyFont="1" applyBorder="1" applyAlignment="1">
      <alignment horizontal="center" vertical="top"/>
    </xf>
    <xf numFmtId="43" fontId="11" fillId="0" borderId="29" xfId="0" applyNumberFormat="1" applyFont="1" applyBorder="1" applyAlignment="1">
      <alignment vertical="top"/>
    </xf>
    <xf numFmtId="0" fontId="13" fillId="0" borderId="34" xfId="0" applyFont="1" applyBorder="1" applyAlignment="1">
      <alignment horizontal="right" vertical="center"/>
    </xf>
    <xf numFmtId="43" fontId="11" fillId="0" borderId="35" xfId="2" applyFont="1" applyBorder="1" applyAlignment="1">
      <alignment horizontal="center" vertical="top"/>
    </xf>
    <xf numFmtId="164" fontId="2" fillId="0" borderId="36" xfId="2" applyNumberFormat="1" applyFont="1" applyBorder="1" applyAlignment="1">
      <alignment horizontal="center" vertical="top"/>
    </xf>
    <xf numFmtId="43" fontId="2" fillId="0" borderId="37" xfId="0" applyNumberFormat="1" applyFont="1" applyBorder="1" applyAlignment="1">
      <alignment vertical="top"/>
    </xf>
    <xf numFmtId="0" fontId="0" fillId="0" borderId="45" xfId="0" applyFill="1" applyBorder="1" applyAlignment="1">
      <alignment vertical="top"/>
    </xf>
    <xf numFmtId="0" fontId="2" fillId="0" borderId="0" xfId="1" applyFill="1" applyBorder="1" applyAlignment="1">
      <alignment vertical="top" wrapText="1"/>
    </xf>
    <xf numFmtId="0" fontId="2" fillId="0" borderId="0" xfId="1" applyFill="1" applyBorder="1" applyAlignment="1">
      <alignment vertical="top"/>
    </xf>
    <xf numFmtId="4" fontId="2" fillId="0" borderId="0" xfId="1" applyNumberFormat="1" applyFill="1" applyBorder="1" applyAlignment="1">
      <alignment vertical="top"/>
    </xf>
    <xf numFmtId="0" fontId="2" fillId="0" borderId="46" xfId="1" applyFill="1" applyBorder="1" applyAlignment="1">
      <alignment vertical="top"/>
    </xf>
    <xf numFmtId="0" fontId="2" fillId="0" borderId="45" xfId="0" applyFont="1" applyFill="1" applyBorder="1" applyAlignment="1">
      <alignment vertical="top"/>
    </xf>
    <xf numFmtId="0" fontId="2" fillId="0" borderId="45" xfId="1" applyFill="1" applyBorder="1" applyAlignment="1">
      <alignment vertical="top"/>
    </xf>
    <xf numFmtId="0" fontId="2" fillId="0" borderId="45"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46" xfId="0" applyBorder="1" applyAlignment="1">
      <alignment vertical="top"/>
    </xf>
    <xf numFmtId="0" fontId="4" fillId="0" borderId="0" xfId="0" applyFont="1" applyAlignment="1">
      <alignment vertical="top"/>
    </xf>
    <xf numFmtId="0" fontId="0" fillId="0" borderId="0" xfId="0" applyAlignment="1">
      <alignment vertical="top" wrapText="1"/>
    </xf>
    <xf numFmtId="0" fontId="0" fillId="0" borderId="0" xfId="0" applyAlignment="1">
      <alignment vertical="top"/>
    </xf>
    <xf numFmtId="4" fontId="2" fillId="0" borderId="0" xfId="0" applyNumberFormat="1" applyFont="1" applyAlignment="1">
      <alignment vertical="top"/>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4" fontId="8" fillId="4" borderId="48" xfId="0" applyNumberFormat="1"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2" fillId="0" borderId="16" xfId="0" applyFont="1" applyBorder="1" applyAlignment="1">
      <alignment vertical="top"/>
    </xf>
    <xf numFmtId="0" fontId="0" fillId="0" borderId="16" xfId="0" applyBorder="1" applyAlignment="1">
      <alignment vertical="top" wrapText="1"/>
    </xf>
    <xf numFmtId="0" fontId="2" fillId="0" borderId="16" xfId="0" applyFont="1" applyBorder="1" applyAlignment="1">
      <alignment vertical="top" wrapText="1"/>
    </xf>
    <xf numFmtId="0" fontId="0" fillId="0" borderId="16" xfId="0" applyBorder="1" applyAlignment="1">
      <alignment vertical="top"/>
    </xf>
    <xf numFmtId="0" fontId="0" fillId="0" borderId="16" xfId="0" applyBorder="1" applyAlignment="1">
      <alignment horizontal="center" vertical="top" wrapText="1"/>
    </xf>
    <xf numFmtId="3" fontId="16" fillId="6" borderId="16" xfId="0" applyNumberFormat="1" applyFont="1" applyFill="1" applyBorder="1" applyAlignment="1">
      <alignment horizontal="center" vertical="top"/>
    </xf>
    <xf numFmtId="4" fontId="2" fillId="0" borderId="16" xfId="0" applyNumberFormat="1" applyFont="1" applyBorder="1" applyAlignment="1">
      <alignment vertical="top"/>
    </xf>
    <xf numFmtId="0" fontId="2" fillId="0" borderId="0" xfId="0" applyFont="1" applyAlignment="1">
      <alignment vertical="top" wrapText="1"/>
    </xf>
    <xf numFmtId="0" fontId="2" fillId="0" borderId="0" xfId="0" applyFont="1" applyAlignment="1">
      <alignment vertical="top"/>
    </xf>
    <xf numFmtId="0" fontId="17" fillId="7" borderId="16" xfId="0" applyFont="1" applyFill="1" applyBorder="1" applyAlignment="1">
      <alignment horizontal="center" vertical="top"/>
    </xf>
    <xf numFmtId="4" fontId="2" fillId="7" borderId="16" xfId="0" applyNumberFormat="1" applyFont="1" applyFill="1" applyBorder="1" applyAlignment="1">
      <alignment horizontal="center" vertical="top"/>
    </xf>
    <xf numFmtId="4" fontId="2" fillId="0" borderId="16" xfId="0" applyNumberFormat="1" applyFont="1" applyBorder="1" applyAlignment="1">
      <alignment horizontal="center" vertical="top"/>
    </xf>
    <xf numFmtId="0" fontId="0" fillId="0" borderId="0" xfId="0" applyAlignment="1">
      <alignment horizontal="right" vertical="top" wrapText="1"/>
    </xf>
    <xf numFmtId="0" fontId="2" fillId="8" borderId="1" xfId="0" applyFont="1" applyFill="1" applyBorder="1" applyAlignment="1">
      <alignment horizontal="right" vertical="top" wrapText="1"/>
    </xf>
    <xf numFmtId="0" fontId="0" fillId="0" borderId="1" xfId="0" applyBorder="1" applyAlignment="1">
      <alignment horizontal="left" vertical="top" wrapText="1"/>
    </xf>
    <xf numFmtId="14" fontId="0" fillId="0" borderId="0" xfId="0" applyNumberFormat="1"/>
    <xf numFmtId="0" fontId="19" fillId="0" borderId="1" xfId="3" applyBorder="1" applyAlignment="1" applyProtection="1">
      <alignment horizontal="left" vertical="top" wrapText="1"/>
    </xf>
    <xf numFmtId="0" fontId="2" fillId="0" borderId="0" xfId="0" applyFont="1" applyAlignment="1">
      <alignment horizontal="right" vertical="top" wrapText="1"/>
    </xf>
    <xf numFmtId="0" fontId="0" fillId="0" borderId="0" xfId="0" applyAlignment="1">
      <alignment horizontal="left" vertical="top" wrapText="1"/>
    </xf>
    <xf numFmtId="14" fontId="0" fillId="0" borderId="1" xfId="0" applyNumberFormat="1" applyBorder="1" applyAlignment="1">
      <alignment horizontal="left" vertical="top" wrapText="1"/>
    </xf>
    <xf numFmtId="0" fontId="0" fillId="0" borderId="53" xfId="0" applyBorder="1" applyAlignment="1">
      <alignment horizontal="right" vertical="top" wrapText="1"/>
    </xf>
    <xf numFmtId="0" fontId="0" fillId="0" borderId="54" xfId="0" applyBorder="1"/>
    <xf numFmtId="0" fontId="0" fillId="0" borderId="53" xfId="0" applyBorder="1" applyAlignment="1">
      <alignment vertical="top" wrapText="1"/>
    </xf>
    <xf numFmtId="0" fontId="19" fillId="0" borderId="54" xfId="3" applyBorder="1" applyAlignment="1" applyProtection="1"/>
    <xf numFmtId="0" fontId="0" fillId="0" borderId="55" xfId="0" applyBorder="1" applyAlignment="1">
      <alignment horizontal="right" vertical="top" wrapText="1"/>
    </xf>
    <xf numFmtId="0" fontId="2" fillId="0" borderId="56" xfId="0" applyFont="1" applyBorder="1"/>
    <xf numFmtId="0" fontId="2" fillId="0" borderId="57" xfId="0" applyFont="1" applyBorder="1" applyAlignment="1">
      <alignment horizontal="right" vertical="top" wrapText="1"/>
    </xf>
    <xf numFmtId="0" fontId="19" fillId="0" borderId="58" xfId="3" applyBorder="1" applyAlignment="1" applyProtection="1"/>
    <xf numFmtId="0" fontId="2" fillId="0" borderId="53" xfId="0" applyFont="1" applyBorder="1" applyAlignment="1">
      <alignment horizontal="right" vertical="top" wrapText="1"/>
    </xf>
    <xf numFmtId="0" fontId="0" fillId="0" borderId="54" xfId="0" applyFill="1" applyBorder="1"/>
    <xf numFmtId="0" fontId="0" fillId="0" borderId="59" xfId="0" applyBorder="1" applyAlignment="1">
      <alignment horizontal="right" vertical="top" wrapText="1"/>
    </xf>
    <xf numFmtId="0" fontId="0" fillId="0" borderId="60" xfId="0" applyBorder="1"/>
    <xf numFmtId="0" fontId="0" fillId="0" borderId="54" xfId="0" applyBorder="1" applyAlignment="1">
      <alignment vertical="top" wrapText="1"/>
    </xf>
    <xf numFmtId="0" fontId="2" fillId="0" borderId="53" xfId="0" applyFont="1" applyBorder="1" applyAlignment="1">
      <alignment vertical="top" wrapText="1"/>
    </xf>
    <xf numFmtId="0" fontId="2" fillId="0" borderId="54" xfId="0" applyFont="1" applyBorder="1" applyAlignment="1">
      <alignment vertical="top" wrapText="1"/>
    </xf>
    <xf numFmtId="0" fontId="6" fillId="0" borderId="0" xfId="0" applyFont="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43" fontId="12" fillId="0" borderId="21" xfId="0" applyNumberFormat="1" applyFont="1" applyBorder="1" applyAlignment="1">
      <alignment horizontal="center" vertical="center"/>
    </xf>
    <xf numFmtId="43" fontId="12" fillId="0" borderId="26" xfId="0" applyNumberFormat="1" applyFont="1" applyBorder="1" applyAlignment="1">
      <alignment horizontal="center" vertical="center"/>
    </xf>
    <xf numFmtId="43" fontId="12" fillId="0" borderId="40" xfId="0" applyNumberFormat="1" applyFont="1" applyBorder="1" applyAlignment="1">
      <alignment horizontal="center" vertical="center"/>
    </xf>
    <xf numFmtId="0" fontId="2" fillId="3" borderId="41" xfId="1" applyFill="1" applyBorder="1" applyAlignment="1">
      <alignment vertical="top"/>
    </xf>
    <xf numFmtId="0" fontId="2" fillId="3" borderId="42" xfId="1" applyFill="1" applyBorder="1" applyAlignment="1">
      <alignment vertical="top"/>
    </xf>
    <xf numFmtId="0" fontId="2" fillId="3" borderId="43" xfId="1" applyFill="1" applyBorder="1" applyAlignment="1">
      <alignment vertical="top"/>
    </xf>
    <xf numFmtId="0" fontId="2" fillId="3" borderId="44" xfId="1" applyFill="1" applyBorder="1" applyAlignment="1">
      <alignment vertical="top"/>
    </xf>
    <xf numFmtId="0" fontId="15" fillId="5" borderId="17" xfId="0" applyFont="1" applyFill="1" applyBorder="1" applyAlignment="1">
      <alignment horizontal="center" vertical="top" wrapText="1"/>
    </xf>
    <xf numFmtId="0" fontId="15" fillId="5" borderId="50" xfId="0" applyFont="1" applyFill="1" applyBorder="1" applyAlignment="1">
      <alignment horizontal="center" vertical="top" wrapText="1"/>
    </xf>
    <xf numFmtId="0" fontId="15" fillId="5" borderId="15" xfId="0" applyFont="1" applyFill="1" applyBorder="1" applyAlignment="1">
      <alignment horizontal="center"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43" fontId="12" fillId="0" borderId="19" xfId="0" applyNumberFormat="1" applyFont="1" applyBorder="1" applyAlignment="1">
      <alignment horizontal="center" vertical="center"/>
    </xf>
    <xf numFmtId="43" fontId="12" fillId="0" borderId="24" xfId="0" applyNumberFormat="1" applyFont="1" applyBorder="1" applyAlignment="1">
      <alignment horizontal="center" vertical="center"/>
    </xf>
    <xf numFmtId="43" fontId="12" fillId="0" borderId="38" xfId="0" applyNumberFormat="1" applyFont="1" applyBorder="1" applyAlignment="1">
      <alignment horizontal="center" vertical="center"/>
    </xf>
    <xf numFmtId="43" fontId="12" fillId="0" borderId="20" xfId="0" applyNumberFormat="1" applyFont="1" applyBorder="1" applyAlignment="1">
      <alignment horizontal="center" vertical="center"/>
    </xf>
    <xf numFmtId="43" fontId="12" fillId="0" borderId="25" xfId="0" applyNumberFormat="1" applyFont="1" applyBorder="1" applyAlignment="1">
      <alignment horizontal="center" vertical="center"/>
    </xf>
    <xf numFmtId="43" fontId="12" fillId="0" borderId="39" xfId="0" applyNumberFormat="1" applyFont="1" applyBorder="1" applyAlignment="1">
      <alignment horizontal="center" vertical="center"/>
    </xf>
    <xf numFmtId="0" fontId="3"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 fontId="6" fillId="0" borderId="2"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5">
    <cellStyle name="Гиперссылка" xfId="3" builtinId="8"/>
    <cellStyle name="Обычный" xfId="0" builtinId="0"/>
    <cellStyle name="Обычный 3" xfId="4"/>
    <cellStyle name="УровеньСтрок_1" xfId="1" builtinId="1" iLevel="0"/>
    <cellStyle name="Финансовый" xfId="2" builtinId="3"/>
  </cellStyles>
  <dxfs count="47">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ont>
        <b/>
        <i val="0"/>
        <color theme="5"/>
      </font>
    </dxf>
    <dxf>
      <fill>
        <patternFill>
          <bgColor theme="5" tint="0.59996337778862885"/>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B1:G38"/>
  <sheetViews>
    <sheetView workbookViewId="0">
      <selection activeCell="L7" sqref="L7"/>
    </sheetView>
  </sheetViews>
  <sheetFormatPr defaultRowHeight="15" x14ac:dyDescent="0.25"/>
  <cols>
    <col min="1" max="1" width="2.140625" customWidth="1"/>
    <col min="2" max="2" width="30" style="60" customWidth="1"/>
    <col min="3" max="3" width="76.140625" customWidth="1"/>
    <col min="4" max="4" width="3.28515625" customWidth="1"/>
    <col min="7" max="7" width="10.140625" hidden="1" customWidth="1"/>
  </cols>
  <sheetData>
    <row r="1" spans="2:7" ht="10.5" customHeight="1" x14ac:dyDescent="0.25"/>
    <row r="2" spans="2:7" ht="21" x14ac:dyDescent="0.25">
      <c r="B2" s="83" t="s">
        <v>655</v>
      </c>
      <c r="C2" s="83"/>
    </row>
    <row r="3" spans="2:7" ht="21" x14ac:dyDescent="0.25">
      <c r="B3" s="83"/>
      <c r="C3" s="83"/>
    </row>
    <row r="4" spans="2:7" ht="9.75" customHeight="1" x14ac:dyDescent="0.25"/>
    <row r="5" spans="2:7" x14ac:dyDescent="0.25">
      <c r="B5" s="61" t="s">
        <v>595</v>
      </c>
      <c r="C5" s="62"/>
    </row>
    <row r="6" spans="2:7" ht="44.25" customHeight="1" x14ac:dyDescent="0.25">
      <c r="B6" s="61" t="s">
        <v>596</v>
      </c>
      <c r="C6" s="62"/>
    </row>
    <row r="7" spans="2:7" x14ac:dyDescent="0.25">
      <c r="B7" s="61" t="s">
        <v>597</v>
      </c>
      <c r="C7" s="62"/>
      <c r="G7" s="63"/>
    </row>
    <row r="8" spans="2:7" x14ac:dyDescent="0.25">
      <c r="B8" s="61" t="s">
        <v>598</v>
      </c>
      <c r="C8" s="62"/>
      <c r="G8" s="63">
        <v>42339</v>
      </c>
    </row>
    <row r="9" spans="2:7" x14ac:dyDescent="0.25">
      <c r="B9" s="61" t="s">
        <v>599</v>
      </c>
      <c r="C9" s="62"/>
    </row>
    <row r="10" spans="2:7" x14ac:dyDescent="0.25">
      <c r="B10" s="61" t="s">
        <v>600</v>
      </c>
      <c r="C10" s="62"/>
    </row>
    <row r="11" spans="2:7" x14ac:dyDescent="0.25">
      <c r="B11" s="61" t="s">
        <v>601</v>
      </c>
      <c r="C11" s="62"/>
    </row>
    <row r="12" spans="2:7" x14ac:dyDescent="0.25">
      <c r="B12" s="61" t="s">
        <v>602</v>
      </c>
      <c r="C12" s="62"/>
    </row>
    <row r="13" spans="2:7" x14ac:dyDescent="0.25">
      <c r="B13" s="61" t="s">
        <v>603</v>
      </c>
      <c r="C13" s="62"/>
    </row>
    <row r="14" spans="2:7" ht="30" x14ac:dyDescent="0.25">
      <c r="B14" s="61" t="s">
        <v>604</v>
      </c>
      <c r="C14" s="64"/>
    </row>
    <row r="15" spans="2:7" x14ac:dyDescent="0.25">
      <c r="B15" s="65"/>
      <c r="C15" s="66"/>
    </row>
    <row r="16" spans="2:7" x14ac:dyDescent="0.25">
      <c r="B16" s="61" t="s">
        <v>605</v>
      </c>
      <c r="C16" s="62"/>
    </row>
    <row r="17" spans="2:3" x14ac:dyDescent="0.25">
      <c r="B17" s="61" t="s">
        <v>606</v>
      </c>
      <c r="C17" s="62"/>
    </row>
    <row r="18" spans="2:3" x14ac:dyDescent="0.25">
      <c r="B18" s="61" t="s">
        <v>607</v>
      </c>
      <c r="C18" s="62"/>
    </row>
    <row r="19" spans="2:3" x14ac:dyDescent="0.25">
      <c r="B19" s="61" t="s">
        <v>608</v>
      </c>
      <c r="C19" s="62"/>
    </row>
    <row r="20" spans="2:3" x14ac:dyDescent="0.25">
      <c r="B20" s="65"/>
      <c r="C20" s="66"/>
    </row>
    <row r="21" spans="2:3" x14ac:dyDescent="0.25">
      <c r="B21" s="61" t="s">
        <v>609</v>
      </c>
      <c r="C21" s="67"/>
    </row>
    <row r="22" spans="2:3" ht="24" customHeight="1" thickBot="1" x14ac:dyDescent="0.3"/>
    <row r="23" spans="2:3" ht="21" x14ac:dyDescent="0.25">
      <c r="B23" s="84" t="s">
        <v>610</v>
      </c>
      <c r="C23" s="85"/>
    </row>
    <row r="24" spans="2:3" ht="9" customHeight="1" x14ac:dyDescent="0.25">
      <c r="B24" s="68"/>
      <c r="C24" s="69"/>
    </row>
    <row r="25" spans="2:3" x14ac:dyDescent="0.25">
      <c r="B25" s="1" t="s">
        <v>611</v>
      </c>
      <c r="C25" s="80"/>
    </row>
    <row r="26" spans="2:3" x14ac:dyDescent="0.25">
      <c r="B26" s="1" t="s">
        <v>612</v>
      </c>
      <c r="C26" s="80"/>
    </row>
    <row r="27" spans="2:3" x14ac:dyDescent="0.25">
      <c r="B27" s="1" t="s">
        <v>613</v>
      </c>
      <c r="C27" s="80"/>
    </row>
    <row r="28" spans="2:3" ht="30.75" customHeight="1" x14ac:dyDescent="0.25">
      <c r="B28" s="1" t="s">
        <v>619</v>
      </c>
      <c r="C28" s="80"/>
    </row>
    <row r="29" spans="2:3" ht="9" customHeight="1" x14ac:dyDescent="0.25">
      <c r="B29" s="70"/>
      <c r="C29" s="71"/>
    </row>
    <row r="30" spans="2:3" x14ac:dyDescent="0.25">
      <c r="B30" s="81" t="s">
        <v>614</v>
      </c>
      <c r="C30" s="82"/>
    </row>
    <row r="31" spans="2:3" x14ac:dyDescent="0.25">
      <c r="B31" s="72" t="s">
        <v>615</v>
      </c>
      <c r="C31" s="73"/>
    </row>
    <row r="32" spans="2:3" x14ac:dyDescent="0.25">
      <c r="B32" s="68" t="s">
        <v>616</v>
      </c>
      <c r="C32" s="69"/>
    </row>
    <row r="33" spans="2:3" x14ac:dyDescent="0.25">
      <c r="B33" s="74" t="s">
        <v>617</v>
      </c>
      <c r="C33" s="75"/>
    </row>
    <row r="34" spans="2:3" x14ac:dyDescent="0.25">
      <c r="B34" s="72" t="s">
        <v>615</v>
      </c>
      <c r="C34" s="73"/>
    </row>
    <row r="35" spans="2:3" x14ac:dyDescent="0.25">
      <c r="B35" s="68" t="s">
        <v>616</v>
      </c>
      <c r="C35" s="69"/>
    </row>
    <row r="36" spans="2:3" x14ac:dyDescent="0.25">
      <c r="B36" s="74" t="s">
        <v>617</v>
      </c>
      <c r="C36" s="75"/>
    </row>
    <row r="37" spans="2:3" x14ac:dyDescent="0.25">
      <c r="B37" s="76" t="s">
        <v>618</v>
      </c>
      <c r="C37" s="77"/>
    </row>
    <row r="38" spans="2:3" ht="15.75" thickBot="1" x14ac:dyDescent="0.3">
      <c r="B38" s="78"/>
      <c r="C38" s="79"/>
    </row>
  </sheetData>
  <protectedRanges>
    <protectedRange sqref="C16:C19 C21 C29 C31:C37 C5:C14" name="Диапазон1"/>
  </protectedRanges>
  <mergeCells count="8">
    <mergeCell ref="B28:C28"/>
    <mergeCell ref="B30:C30"/>
    <mergeCell ref="B2:C2"/>
    <mergeCell ref="B3:C3"/>
    <mergeCell ref="B23:C23"/>
    <mergeCell ref="B25:C25"/>
    <mergeCell ref="B26:C26"/>
    <mergeCell ref="B27:C27"/>
  </mergeCells>
  <conditionalFormatting sqref="C21 C8:C14 C16:C19 C6">
    <cfRule type="cellIs" dxfId="46" priority="13" operator="equal">
      <formula>$I$5</formula>
    </cfRule>
  </conditionalFormatting>
  <conditionalFormatting sqref="B6">
    <cfRule type="expression" dxfId="45" priority="12">
      <formula>$C$6=""</formula>
    </cfRule>
  </conditionalFormatting>
  <conditionalFormatting sqref="B12">
    <cfRule type="expression" dxfId="44" priority="11">
      <formula>$C$12=""</formula>
    </cfRule>
  </conditionalFormatting>
  <conditionalFormatting sqref="B16">
    <cfRule type="expression" dxfId="43" priority="10">
      <formula>$C$16=""</formula>
    </cfRule>
  </conditionalFormatting>
  <conditionalFormatting sqref="B21">
    <cfRule type="expression" dxfId="42" priority="9">
      <formula>$C$21=""</formula>
    </cfRule>
  </conditionalFormatting>
  <conditionalFormatting sqref="B8">
    <cfRule type="expression" dxfId="41" priority="8">
      <formula>$C$8=""</formula>
    </cfRule>
  </conditionalFormatting>
  <conditionalFormatting sqref="B9">
    <cfRule type="expression" dxfId="40" priority="7">
      <formula>$C$9=""</formula>
    </cfRule>
  </conditionalFormatting>
  <conditionalFormatting sqref="B10:B11">
    <cfRule type="expression" dxfId="39" priority="6">
      <formula>$C$10=""</formula>
    </cfRule>
  </conditionalFormatting>
  <conditionalFormatting sqref="B13">
    <cfRule type="expression" dxfId="38" priority="5">
      <formula>$C$13=""</formula>
    </cfRule>
  </conditionalFormatting>
  <conditionalFormatting sqref="B14">
    <cfRule type="expression" dxfId="37" priority="4">
      <formula>$C$14=""</formula>
    </cfRule>
  </conditionalFormatting>
  <conditionalFormatting sqref="B17">
    <cfRule type="expression" dxfId="36" priority="3">
      <formula>$C$17=""</formula>
    </cfRule>
  </conditionalFormatting>
  <conditionalFormatting sqref="B18">
    <cfRule type="expression" dxfId="35" priority="2">
      <formula>$C$18=""</formula>
    </cfRule>
  </conditionalFormatting>
  <conditionalFormatting sqref="B19">
    <cfRule type="expression" dxfId="34" priority="1">
      <formula>$C$19=""</formula>
    </cfRule>
  </conditionalFormatting>
  <dataValidations count="15">
    <dataValidation allowBlank="1" showInputMessage="1" showErrorMessage="1" promptTitle="Фактический адрес ОУ" prompt="Введите Фактический адрес образовательного учреждения_x000a_(индекс, город/населенный пункт, улица, номер дома) " sqref="C10"/>
    <dataValidation allowBlank="1" showInputMessage="1" showErrorMessage="1" promptTitle="E-mail контактного лица" prompt="Введите e-mail контактного лица" sqref="C19"/>
    <dataValidation allowBlank="1" showInputMessage="1" showErrorMessage="1" promptTitle="Телефон контактного лица" prompt="Введите телефон контактного лица (для оперативной связи)" sqref="C18"/>
    <dataValidation allowBlank="1" showInputMessage="1" showErrorMessage="1" promptTitle="Должность контактного лица" prompt="Введите должность контактного лица" sqref="C17"/>
    <dataValidation allowBlank="1" showInputMessage="1" showErrorMessage="1" promptTitle="Контактное лицо" prompt="Введите фамилию имя и отчество контактного лица" sqref="C16"/>
    <dataValidation allowBlank="1" showInputMessage="1" showErrorMessage="1" promptTitle="E-mail ОУ" prompt="Введите e-mail образовательного учреждения" sqref="C14"/>
    <dataValidation allowBlank="1" showInputMessage="1" showErrorMessage="1" promptTitle="Юридический адрес ОУ" prompt="Введите Юридический адрес образовательного учреждения_x000a_(индекс, город/населенный пункт, улица, номер дома) " sqref="C11"/>
    <dataValidation allowBlank="1" showInputMessage="1" showErrorMessage="1" prompt="Введите фамилию имя и отчество руководителя ОУ" sqref="C9"/>
    <dataValidation allowBlank="1" showInputMessage="1" showErrorMessage="1" promptTitle="ИНН/КПП" prompt="Введите цифоровые значения ИНН/КПП" sqref="C7"/>
    <dataValidation type="whole" errorStyle="information" operator="greaterThan" allowBlank="1" showInputMessage="1" showErrorMessage="1" errorTitle="Внимание!" error="Год аккредитации_x000a_должен быть целым числом!" promptTitle="Год аккредитации" prompt="Введите год аккредитации образовательного учреждения.(четырехзначное число) Например: 2016" sqref="C8">
      <formula1>2000</formula1>
    </dataValidation>
    <dataValidation allowBlank="1" showInputMessage="1" showErrorMessage="1" promptTitle="Телефон" prompt="Введите телефон образовательного учреждения с кодом города" sqref="C12"/>
    <dataValidation allowBlank="1" showInputMessage="1" showErrorMessage="1" promptTitle="Телефон" prompt="Введите факс образовательного учреждения с кодом города" sqref="C13"/>
    <dataValidation allowBlank="1" showInputMessage="1" showErrorMessage="1" promptTitle="Наименование ОУ" prompt="Введите полное наименование образовательного учреждения." sqref="C6"/>
    <dataValidation allowBlank="1" showInputMessage="1" showErrorMessage="1" promptTitle="Регион/область" prompt="Укажите регион ОУ" sqref="C5"/>
    <dataValidation type="date" errorStyle="information" allowBlank="1" showInputMessage="1" showErrorMessage="1" errorTitle="Некорректная дата" error="Некорректная дата отправки" promptTitle="Дата отправки заявки" prompt="Укажите дату отправки заявки в формате дд.мм.гг" sqref="C21">
      <formula1>#REF!</formula1>
      <formula2>G8</formula2>
    </dataValidation>
  </dataValidations>
  <pageMargins left="0.56999999999999995" right="0.35" top="0.42" bottom="0.74803149606299213" header="0.31496062992125984" footer="0.31496062992125984"/>
  <pageSetup paperSize="9" scale="88"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outlinePr summaryBelow="0" summaryRight="0"/>
  </sheetPr>
  <dimension ref="B1:AA2129"/>
  <sheetViews>
    <sheetView tabSelected="1" zoomScale="70" zoomScaleNormal="70" workbookViewId="0">
      <pane xSplit="1" ySplit="4" topLeftCell="B5" activePane="bottomRight" state="frozen"/>
      <selection pane="topRight" activeCell="B1" sqref="B1"/>
      <selection pane="bottomLeft" activeCell="A5" sqref="A5"/>
      <selection pane="bottomRight" activeCell="B1" sqref="B1:P1"/>
    </sheetView>
  </sheetViews>
  <sheetFormatPr defaultRowHeight="15" outlineLevelRow="1" x14ac:dyDescent="0.25"/>
  <cols>
    <col min="3" max="3" width="40.140625" customWidth="1"/>
    <col min="4" max="4" width="24.5703125" customWidth="1"/>
    <col min="7" max="7" width="68.7109375" customWidth="1"/>
    <col min="8" max="8" width="14.7109375" customWidth="1"/>
    <col min="9" max="9" width="15.5703125" customWidth="1"/>
    <col min="10" max="10" width="12.140625" customWidth="1"/>
    <col min="11" max="13" width="18.28515625" customWidth="1"/>
    <col min="14" max="16" width="22" customWidth="1"/>
    <col min="17" max="27" width="9.140625" hidden="1" customWidth="1"/>
    <col min="28" max="28" width="9.140625" customWidth="1"/>
  </cols>
  <sheetData>
    <row r="1" spans="2:26" ht="36" x14ac:dyDescent="0.25">
      <c r="B1" s="116" t="s">
        <v>654</v>
      </c>
      <c r="C1" s="116"/>
      <c r="D1" s="116"/>
      <c r="E1" s="116"/>
      <c r="F1" s="116"/>
      <c r="G1" s="116"/>
      <c r="H1" s="116"/>
      <c r="I1" s="116"/>
      <c r="J1" s="116"/>
      <c r="K1" s="116"/>
      <c r="L1" s="116"/>
      <c r="M1" s="116"/>
      <c r="N1" s="116"/>
      <c r="O1" s="116"/>
      <c r="P1" s="116"/>
    </row>
    <row r="2" spans="2:26" ht="18.75" x14ac:dyDescent="0.25">
      <c r="K2" s="117" t="s">
        <v>0</v>
      </c>
      <c r="L2" s="117"/>
      <c r="M2" s="117"/>
      <c r="N2" s="118" t="s">
        <v>1</v>
      </c>
      <c r="O2" s="119"/>
      <c r="P2" s="120"/>
    </row>
    <row r="3" spans="2:26" ht="18.75" x14ac:dyDescent="0.25">
      <c r="K3" s="117"/>
      <c r="L3" s="117"/>
      <c r="M3" s="117"/>
      <c r="N3" s="2">
        <v>2017</v>
      </c>
      <c r="O3" s="2">
        <v>2018</v>
      </c>
      <c r="P3" s="2">
        <v>2019</v>
      </c>
    </row>
    <row r="4" spans="2:26" ht="21" x14ac:dyDescent="0.25">
      <c r="K4" s="121">
        <f>N4+O4+P4</f>
        <v>0</v>
      </c>
      <c r="L4" s="122"/>
      <c r="M4" s="123"/>
      <c r="N4" s="3">
        <f>N7+N63+N142+N204+N257+N318+N370+N419+N486+N558+N624+N673+N726+N786+N838+N905+N982+N1056+N1105+N1171+N1247+N1296+N1346+N1395+N1472+N1555+N1625+N1689+N1764+N1834+N1895+N1953+N2028+N2081</f>
        <v>0</v>
      </c>
      <c r="O4" s="3">
        <f>O7+O63+O142+O204+O257+O318+O370+O419+O486+O558+O624+O673+O726+O786+O838+O905+O982+O1056+O1105+O1171+O1247+O1296+O1346+O1395+O1472+O1555+O1625+O1689+O1764+O1834+O1895+O1953+O2028+O2081</f>
        <v>0</v>
      </c>
      <c r="P4" s="3">
        <f>P7+P63+P142+P204+P257+P318+P370+P419+P486+P558+P624+P673+P726+P786+P838+P905+P982+P1056+P1105+P1171+P1247+P1296+P1346+P1395+P1472+P1555+P1625+P1689+P1764+P1834+P1895+P1953+P2028+P2081</f>
        <v>0</v>
      </c>
      <c r="Q4" t="e">
        <f>#REF!+#REF!</f>
        <v>#REF!</v>
      </c>
    </row>
    <row r="5" spans="2:26" ht="15.75" thickBot="1" x14ac:dyDescent="0.3"/>
    <row r="6" spans="2:26" ht="39" thickBot="1" x14ac:dyDescent="0.3">
      <c r="B6" s="96" t="s">
        <v>2</v>
      </c>
      <c r="C6" s="97"/>
      <c r="D6" s="97"/>
      <c r="E6" s="102" t="s">
        <v>3</v>
      </c>
      <c r="F6" s="103"/>
      <c r="G6" s="4" t="s">
        <v>4</v>
      </c>
      <c r="H6" s="4" t="s">
        <v>5</v>
      </c>
      <c r="I6" s="4" t="s">
        <v>6</v>
      </c>
      <c r="J6" s="4" t="s">
        <v>7</v>
      </c>
      <c r="K6" s="5" t="s">
        <v>8</v>
      </c>
      <c r="L6" s="6" t="s">
        <v>9</v>
      </c>
      <c r="M6" s="7"/>
      <c r="N6" s="8">
        <v>2017</v>
      </c>
      <c r="O6" s="9">
        <v>2018</v>
      </c>
      <c r="P6" s="10">
        <v>2019</v>
      </c>
      <c r="Z6" t="s">
        <v>2</v>
      </c>
    </row>
    <row r="7" spans="2:26" ht="15.75" x14ac:dyDescent="0.25">
      <c r="B7" s="98"/>
      <c r="C7" s="99"/>
      <c r="D7" s="99"/>
      <c r="E7" s="104">
        <v>0</v>
      </c>
      <c r="F7" s="105"/>
      <c r="G7" s="11" t="s">
        <v>10</v>
      </c>
      <c r="H7" s="12">
        <f>SUBTOTAL(2,I24:I29,I31:I39)</f>
        <v>15</v>
      </c>
      <c r="I7" s="13">
        <f>SUM(I24:I29,I31:I39)/H7</f>
        <v>645.18666666666661</v>
      </c>
      <c r="J7" s="14" t="s">
        <v>11</v>
      </c>
      <c r="K7" s="15">
        <f>SUM(H24:H29,H31:H39)</f>
        <v>0</v>
      </c>
      <c r="L7" s="16">
        <f>Q7</f>
        <v>0</v>
      </c>
      <c r="M7" s="17"/>
      <c r="N7" s="110">
        <f>SUM(N24:N29,N31:N39,N44:N48,N50:N55,N59:N59)</f>
        <v>0</v>
      </c>
      <c r="O7" s="113">
        <f>SUM(O24:O29,O31:O39,O44:O48,O50:O55,O59:O59)</f>
        <v>0</v>
      </c>
      <c r="P7" s="86">
        <f>SUM(P24:P29,P31:P39,P44:P48,P50:P55,P59:P59)</f>
        <v>0</v>
      </c>
      <c r="Q7">
        <f>SUM(Q24:Q29,Q31:Q39)</f>
        <v>0</v>
      </c>
      <c r="R7">
        <f>SUM(R24:R29,R31:R39)</f>
        <v>0</v>
      </c>
      <c r="S7">
        <f>SUM(S24:S29,S31:S39)</f>
        <v>0</v>
      </c>
      <c r="T7">
        <f>SUM(T44:T48,T50:T55)</f>
        <v>0</v>
      </c>
      <c r="U7">
        <f>SUM(U44:U48,U50:U55)</f>
        <v>0</v>
      </c>
      <c r="V7">
        <f>SUM(V59:V59)</f>
        <v>0</v>
      </c>
      <c r="W7">
        <f>SUM(W59:W59)</f>
        <v>0</v>
      </c>
      <c r="Z7" t="s">
        <v>2</v>
      </c>
    </row>
    <row r="8" spans="2:26" ht="31.5" x14ac:dyDescent="0.25">
      <c r="B8" s="98"/>
      <c r="C8" s="99"/>
      <c r="D8" s="99"/>
      <c r="E8" s="106"/>
      <c r="F8" s="107"/>
      <c r="G8" s="11" t="s">
        <v>12</v>
      </c>
      <c r="H8" s="12">
        <f>SUBTOTAL(2,K24:K29,K31:K39)</f>
        <v>15</v>
      </c>
      <c r="I8" s="13">
        <f>SUM(K24:K29,K31:K39)/H8</f>
        <v>484.9013333333333</v>
      </c>
      <c r="J8" s="14" t="s">
        <v>13</v>
      </c>
      <c r="K8" s="15">
        <f>SUM(J24:J29,J31:J39)</f>
        <v>0</v>
      </c>
      <c r="L8" s="16">
        <f>R7</f>
        <v>0</v>
      </c>
      <c r="M8" s="18"/>
      <c r="N8" s="111"/>
      <c r="O8" s="114"/>
      <c r="P8" s="87"/>
      <c r="Z8" t="s">
        <v>2</v>
      </c>
    </row>
    <row r="9" spans="2:26" ht="31.5" x14ac:dyDescent="0.25">
      <c r="B9" s="98"/>
      <c r="C9" s="99"/>
      <c r="D9" s="99"/>
      <c r="E9" s="106"/>
      <c r="F9" s="107"/>
      <c r="G9" s="11" t="s">
        <v>14</v>
      </c>
      <c r="H9" s="12">
        <f>SUBTOTAL(2,M24:M29,M31:M39)</f>
        <v>15</v>
      </c>
      <c r="I9" s="13">
        <f>SUM(M24:M29,M31:M39)/H9</f>
        <v>581.2679999999998</v>
      </c>
      <c r="J9" s="14" t="s">
        <v>13</v>
      </c>
      <c r="K9" s="15">
        <f>SUM(L24:L29,L31:L39)</f>
        <v>0</v>
      </c>
      <c r="L9" s="16">
        <f>S7</f>
        <v>0</v>
      </c>
      <c r="M9" s="18"/>
      <c r="N9" s="111"/>
      <c r="O9" s="114"/>
      <c r="P9" s="87"/>
      <c r="Z9" t="s">
        <v>2</v>
      </c>
    </row>
    <row r="10" spans="2:26" ht="31.5" x14ac:dyDescent="0.25">
      <c r="B10" s="98"/>
      <c r="C10" s="99"/>
      <c r="D10" s="99"/>
      <c r="E10" s="106"/>
      <c r="F10" s="107"/>
      <c r="G10" s="11" t="s">
        <v>15</v>
      </c>
      <c r="H10" s="12">
        <f>SUBTOTAL(2,K44:K48,K50:K55)</f>
        <v>11</v>
      </c>
      <c r="I10" s="13">
        <f>SUM(K44:K48,K50:K55)/H10</f>
        <v>600.27272727272725</v>
      </c>
      <c r="J10" s="14" t="s">
        <v>13</v>
      </c>
      <c r="K10" s="15">
        <f>SUM(J44:J48,J50:J55)</f>
        <v>0</v>
      </c>
      <c r="L10" s="16">
        <f>T7</f>
        <v>0</v>
      </c>
      <c r="M10" s="18"/>
      <c r="N10" s="111"/>
      <c r="O10" s="114"/>
      <c r="P10" s="87"/>
      <c r="Z10" t="s">
        <v>2</v>
      </c>
    </row>
    <row r="11" spans="2:26" ht="31.5" x14ac:dyDescent="0.25">
      <c r="B11" s="98"/>
      <c r="C11" s="99"/>
      <c r="D11" s="99"/>
      <c r="E11" s="106"/>
      <c r="F11" s="107"/>
      <c r="G11" s="11" t="s">
        <v>16</v>
      </c>
      <c r="H11" s="12">
        <f>SUBTOTAL(2,M44:M48,M50:M55)</f>
        <v>11</v>
      </c>
      <c r="I11" s="13">
        <f>SUM(M44:M48,M50:M55)/H11</f>
        <v>719.36363636363637</v>
      </c>
      <c r="J11" s="14" t="s">
        <v>13</v>
      </c>
      <c r="K11" s="15">
        <f>SUM(L44:L48,L50:L55)</f>
        <v>0</v>
      </c>
      <c r="L11" s="16">
        <f>U7</f>
        <v>0</v>
      </c>
      <c r="M11" s="18"/>
      <c r="N11" s="111"/>
      <c r="O11" s="114"/>
      <c r="P11" s="87"/>
      <c r="Z11" t="s">
        <v>2</v>
      </c>
    </row>
    <row r="12" spans="2:26" ht="31.5" x14ac:dyDescent="0.25">
      <c r="B12" s="98"/>
      <c r="C12" s="99"/>
      <c r="D12" s="99"/>
      <c r="E12" s="106"/>
      <c r="F12" s="107"/>
      <c r="G12" s="11" t="s">
        <v>17</v>
      </c>
      <c r="H12" s="12">
        <f>SUBTOTAL(2,K59:K59)</f>
        <v>1</v>
      </c>
      <c r="I12" s="13">
        <f>SUM(K59:K59)/H12</f>
        <v>3000</v>
      </c>
      <c r="J12" s="14" t="s">
        <v>13</v>
      </c>
      <c r="K12" s="15">
        <f>SUM(J59:J59)</f>
        <v>0</v>
      </c>
      <c r="L12" s="16">
        <f>V7</f>
        <v>0</v>
      </c>
      <c r="M12" s="18"/>
      <c r="N12" s="111"/>
      <c r="O12" s="114"/>
      <c r="P12" s="87"/>
      <c r="Z12" t="s">
        <v>2</v>
      </c>
    </row>
    <row r="13" spans="2:26" ht="32.25" thickBot="1" x14ac:dyDescent="0.3">
      <c r="B13" s="98"/>
      <c r="C13" s="99"/>
      <c r="D13" s="99"/>
      <c r="E13" s="106"/>
      <c r="F13" s="107"/>
      <c r="G13" s="11" t="s">
        <v>18</v>
      </c>
      <c r="H13" s="19">
        <f>SUBTOTAL(2,M59:M59)</f>
        <v>1</v>
      </c>
      <c r="I13" s="20">
        <f>SUM(M59:M59)/H13</f>
        <v>4000</v>
      </c>
      <c r="J13" s="21" t="s">
        <v>13</v>
      </c>
      <c r="K13" s="22">
        <f>SUM(L59:L59)</f>
        <v>0</v>
      </c>
      <c r="L13" s="23">
        <f>W7</f>
        <v>0</v>
      </c>
      <c r="M13" s="18"/>
      <c r="N13" s="111"/>
      <c r="O13" s="114"/>
      <c r="P13" s="87"/>
      <c r="Z13" t="s">
        <v>2</v>
      </c>
    </row>
    <row r="14" spans="2:26" ht="16.5" thickBot="1" x14ac:dyDescent="0.3">
      <c r="B14" s="100"/>
      <c r="C14" s="101"/>
      <c r="D14" s="101"/>
      <c r="E14" s="108"/>
      <c r="F14" s="109"/>
      <c r="G14" s="24" t="s">
        <v>19</v>
      </c>
      <c r="H14" s="25"/>
      <c r="I14" s="25"/>
      <c r="J14" s="25"/>
      <c r="K14" s="26">
        <f>SUM(K7:K13)</f>
        <v>0</v>
      </c>
      <c r="L14" s="27">
        <f>SUM(L7:L13)</f>
        <v>0</v>
      </c>
      <c r="M14" s="18"/>
      <c r="N14" s="112"/>
      <c r="O14" s="115"/>
      <c r="P14" s="88"/>
      <c r="Z14" t="s">
        <v>2</v>
      </c>
    </row>
    <row r="15" spans="2:26" ht="15.75" thickBot="1" x14ac:dyDescent="0.3">
      <c r="B15" s="89" t="s">
        <v>20</v>
      </c>
      <c r="C15" s="90"/>
      <c r="D15" s="90"/>
      <c r="E15" s="91"/>
      <c r="F15" s="91"/>
      <c r="G15" s="91"/>
      <c r="H15" s="91"/>
      <c r="I15" s="91"/>
      <c r="J15" s="91"/>
      <c r="K15" s="91"/>
      <c r="L15" s="91"/>
      <c r="M15" s="91"/>
      <c r="N15" s="91"/>
      <c r="O15" s="91"/>
      <c r="P15" s="92"/>
      <c r="Z15" t="s">
        <v>2</v>
      </c>
    </row>
    <row r="16" spans="2:26" outlineLevel="1" x14ac:dyDescent="0.25">
      <c r="B16" s="28" t="s">
        <v>21</v>
      </c>
      <c r="C16" s="29"/>
      <c r="D16" s="29"/>
      <c r="E16" s="30"/>
      <c r="F16" s="30"/>
      <c r="G16" s="29"/>
      <c r="H16" s="30"/>
      <c r="I16" s="31"/>
      <c r="J16" s="30"/>
      <c r="K16" s="31"/>
      <c r="L16" s="30"/>
      <c r="M16" s="31"/>
      <c r="N16" s="30"/>
      <c r="O16" s="30"/>
      <c r="P16" s="32"/>
      <c r="Z16" t="s">
        <v>2</v>
      </c>
    </row>
    <row r="17" spans="2:26" outlineLevel="1" x14ac:dyDescent="0.25">
      <c r="B17" s="33" t="s">
        <v>2</v>
      </c>
      <c r="C17" s="29"/>
      <c r="D17" s="29"/>
      <c r="E17" s="30"/>
      <c r="F17" s="30"/>
      <c r="G17" s="29"/>
      <c r="H17" s="30"/>
      <c r="I17" s="31"/>
      <c r="J17" s="30"/>
      <c r="K17" s="31"/>
      <c r="L17" s="30"/>
      <c r="M17" s="31"/>
      <c r="N17" s="30"/>
      <c r="O17" s="30"/>
      <c r="P17" s="32"/>
      <c r="Z17" t="s">
        <v>2</v>
      </c>
    </row>
    <row r="18" spans="2:26" outlineLevel="1" x14ac:dyDescent="0.25">
      <c r="B18" s="28"/>
      <c r="C18" s="29"/>
      <c r="D18" s="29"/>
      <c r="E18" s="30"/>
      <c r="F18" s="30"/>
      <c r="G18" s="29"/>
      <c r="H18" s="30"/>
      <c r="I18" s="31"/>
      <c r="J18" s="30"/>
      <c r="K18" s="31"/>
      <c r="L18" s="30"/>
      <c r="M18" s="31"/>
      <c r="N18" s="30"/>
      <c r="O18" s="30"/>
      <c r="P18" s="32"/>
      <c r="Z18" t="s">
        <v>2</v>
      </c>
    </row>
    <row r="19" spans="2:26" outlineLevel="1" x14ac:dyDescent="0.25">
      <c r="B19" s="34"/>
      <c r="C19" s="29"/>
      <c r="D19" s="29"/>
      <c r="E19" s="30"/>
      <c r="F19" s="30"/>
      <c r="G19" s="29"/>
      <c r="H19" s="30"/>
      <c r="I19" s="31"/>
      <c r="J19" s="30"/>
      <c r="K19" s="31"/>
      <c r="L19" s="30"/>
      <c r="M19" s="31"/>
      <c r="N19" s="30"/>
      <c r="O19" s="30"/>
      <c r="P19" s="32"/>
      <c r="Z19" t="s">
        <v>2</v>
      </c>
    </row>
    <row r="20" spans="2:26" outlineLevel="1" x14ac:dyDescent="0.25">
      <c r="B20" s="35"/>
      <c r="C20" s="36"/>
      <c r="D20" s="36"/>
      <c r="E20" s="37"/>
      <c r="F20" s="37"/>
      <c r="G20" s="36"/>
      <c r="H20" s="37"/>
      <c r="I20" s="18"/>
      <c r="J20" s="37"/>
      <c r="K20" s="18"/>
      <c r="L20" s="37"/>
      <c r="M20" s="18"/>
      <c r="N20" s="37"/>
      <c r="O20" s="37"/>
      <c r="P20" s="38"/>
      <c r="Z20" t="s">
        <v>2</v>
      </c>
    </row>
    <row r="21" spans="2:26" ht="18.75" outlineLevel="1" x14ac:dyDescent="0.25">
      <c r="B21" s="39" t="s">
        <v>22</v>
      </c>
      <c r="C21" s="40"/>
      <c r="D21" s="40"/>
      <c r="E21" s="41"/>
      <c r="F21" s="41"/>
      <c r="G21" s="40"/>
      <c r="H21" s="41"/>
      <c r="I21" s="42"/>
      <c r="J21" s="41"/>
      <c r="K21" s="42"/>
      <c r="L21" s="41"/>
      <c r="M21" s="42"/>
      <c r="N21" s="41"/>
      <c r="O21" s="41"/>
      <c r="P21" s="41"/>
      <c r="Z21" t="s">
        <v>2</v>
      </c>
    </row>
    <row r="22" spans="2:26" ht="51" outlineLevel="1" x14ac:dyDescent="0.25">
      <c r="B22" s="43" t="s">
        <v>23</v>
      </c>
      <c r="C22" s="44" t="s">
        <v>24</v>
      </c>
      <c r="D22" s="44" t="s">
        <v>25</v>
      </c>
      <c r="E22" s="44" t="s">
        <v>26</v>
      </c>
      <c r="F22" s="44" t="s">
        <v>27</v>
      </c>
      <c r="G22" s="44" t="s">
        <v>28</v>
      </c>
      <c r="H22" s="44" t="s">
        <v>29</v>
      </c>
      <c r="I22" s="45" t="s">
        <v>30</v>
      </c>
      <c r="J22" s="44" t="s">
        <v>620</v>
      </c>
      <c r="K22" s="45" t="s">
        <v>31</v>
      </c>
      <c r="L22" s="44" t="s">
        <v>621</v>
      </c>
      <c r="M22" s="45" t="s">
        <v>32</v>
      </c>
      <c r="N22" s="46">
        <v>2017</v>
      </c>
      <c r="O22" s="46">
        <v>2018</v>
      </c>
      <c r="P22" s="47">
        <v>2019</v>
      </c>
      <c r="Z22" t="s">
        <v>2</v>
      </c>
    </row>
    <row r="23" spans="2:26" ht="18.75" outlineLevel="1" x14ac:dyDescent="0.25">
      <c r="B23" s="93" t="s">
        <v>33</v>
      </c>
      <c r="C23" s="94"/>
      <c r="D23" s="94"/>
      <c r="E23" s="94"/>
      <c r="F23" s="94"/>
      <c r="G23" s="94"/>
      <c r="H23" s="94"/>
      <c r="I23" s="94"/>
      <c r="J23" s="94"/>
      <c r="K23" s="94"/>
      <c r="L23" s="94"/>
      <c r="M23" s="94"/>
      <c r="N23" s="94"/>
      <c r="O23" s="94"/>
      <c r="P23" s="95"/>
      <c r="Z23" t="s">
        <v>2</v>
      </c>
    </row>
    <row r="24" spans="2:26" ht="15.75" outlineLevel="1" x14ac:dyDescent="0.25">
      <c r="B24" s="48">
        <v>1</v>
      </c>
      <c r="C24" s="49" t="s">
        <v>34</v>
      </c>
      <c r="D24" s="50" t="s">
        <v>35</v>
      </c>
      <c r="E24" s="51">
        <v>224</v>
      </c>
      <c r="F24" s="48">
        <v>2017</v>
      </c>
      <c r="G24" s="52" t="s">
        <v>36</v>
      </c>
      <c r="H24" s="53"/>
      <c r="I24" s="54">
        <v>713.90000000000009</v>
      </c>
      <c r="J24" s="53"/>
      <c r="K24" s="54">
        <v>536.9</v>
      </c>
      <c r="L24" s="53"/>
      <c r="M24" s="54">
        <v>643.1</v>
      </c>
      <c r="N24" s="54">
        <f t="shared" ref="N24:N29" si="0">IF(F24=2017,H24*I24+J24*K24+L24*M24,0)</f>
        <v>0</v>
      </c>
      <c r="O24" s="54">
        <f t="shared" ref="O24:O29" si="1">IF(F24=2018,H24*I24+J24*K24+L24*M24,0)</f>
        <v>0</v>
      </c>
      <c r="P24" s="54">
        <f t="shared" ref="P24:P29" si="2">IF(F24=2019,H24*I24+J24*K24+L24*M24,0)</f>
        <v>0</v>
      </c>
      <c r="Q24">
        <f t="shared" ref="Q24:Q29" si="3">H24*I24</f>
        <v>0</v>
      </c>
      <c r="R24">
        <f t="shared" ref="R24:R29" si="4">J24*K24</f>
        <v>0</v>
      </c>
      <c r="S24">
        <f t="shared" ref="S24:S29" si="5">L24*M24</f>
        <v>0</v>
      </c>
      <c r="Y24" t="s">
        <v>37</v>
      </c>
      <c r="Z24" t="s">
        <v>2</v>
      </c>
    </row>
    <row r="25" spans="2:26" ht="15.75" outlineLevel="1" x14ac:dyDescent="0.25">
      <c r="B25" s="48">
        <v>2</v>
      </c>
      <c r="C25" s="49" t="s">
        <v>34</v>
      </c>
      <c r="D25" s="50" t="s">
        <v>38</v>
      </c>
      <c r="E25" s="51">
        <v>160</v>
      </c>
      <c r="F25" s="48">
        <v>2017</v>
      </c>
      <c r="G25" s="52" t="s">
        <v>36</v>
      </c>
      <c r="H25" s="53"/>
      <c r="I25" s="54">
        <v>448.8</v>
      </c>
      <c r="J25" s="53"/>
      <c r="K25" s="54">
        <v>337.47999999999996</v>
      </c>
      <c r="L25" s="53"/>
      <c r="M25" s="54">
        <v>404.73999999999995</v>
      </c>
      <c r="N25" s="54">
        <f t="shared" si="0"/>
        <v>0</v>
      </c>
      <c r="O25" s="54">
        <f t="shared" si="1"/>
        <v>0</v>
      </c>
      <c r="P25" s="54">
        <f t="shared" si="2"/>
        <v>0</v>
      </c>
      <c r="Q25">
        <f t="shared" si="3"/>
        <v>0</v>
      </c>
      <c r="R25">
        <f t="shared" si="4"/>
        <v>0</v>
      </c>
      <c r="S25">
        <f t="shared" si="5"/>
        <v>0</v>
      </c>
      <c r="Y25" t="s">
        <v>39</v>
      </c>
      <c r="Z25" t="s">
        <v>2</v>
      </c>
    </row>
    <row r="26" spans="2:26" ht="30" outlineLevel="1" x14ac:dyDescent="0.25">
      <c r="B26" s="48">
        <v>3</v>
      </c>
      <c r="C26" s="49" t="s">
        <v>40</v>
      </c>
      <c r="D26" s="50" t="s">
        <v>35</v>
      </c>
      <c r="E26" s="51">
        <v>208</v>
      </c>
      <c r="F26" s="48">
        <v>2017</v>
      </c>
      <c r="G26" s="52" t="s">
        <v>36</v>
      </c>
      <c r="H26" s="53"/>
      <c r="I26" s="54">
        <v>443.3</v>
      </c>
      <c r="J26" s="53"/>
      <c r="K26" s="54">
        <v>332.76</v>
      </c>
      <c r="L26" s="53"/>
      <c r="M26" s="54">
        <v>398.84</v>
      </c>
      <c r="N26" s="54">
        <f t="shared" si="0"/>
        <v>0</v>
      </c>
      <c r="O26" s="54">
        <f t="shared" si="1"/>
        <v>0</v>
      </c>
      <c r="P26" s="54">
        <f t="shared" si="2"/>
        <v>0</v>
      </c>
      <c r="Q26">
        <f t="shared" si="3"/>
        <v>0</v>
      </c>
      <c r="R26">
        <f t="shared" si="4"/>
        <v>0</v>
      </c>
      <c r="S26">
        <f t="shared" si="5"/>
        <v>0</v>
      </c>
      <c r="Y26" t="s">
        <v>41</v>
      </c>
      <c r="Z26" t="s">
        <v>2</v>
      </c>
    </row>
    <row r="27" spans="2:26" ht="15.75" outlineLevel="1" x14ac:dyDescent="0.25">
      <c r="B27" s="48">
        <v>4</v>
      </c>
      <c r="C27" s="49" t="s">
        <v>42</v>
      </c>
      <c r="D27" s="50" t="s">
        <v>35</v>
      </c>
      <c r="E27" s="51">
        <v>496</v>
      </c>
      <c r="F27" s="48">
        <v>2017</v>
      </c>
      <c r="G27" s="52" t="s">
        <v>36</v>
      </c>
      <c r="H27" s="53"/>
      <c r="I27" s="54">
        <v>863.50000000000011</v>
      </c>
      <c r="J27" s="53"/>
      <c r="K27" s="54">
        <v>649</v>
      </c>
      <c r="L27" s="53"/>
      <c r="M27" s="54">
        <v>777.62</v>
      </c>
      <c r="N27" s="54">
        <f t="shared" si="0"/>
        <v>0</v>
      </c>
      <c r="O27" s="54">
        <f t="shared" si="1"/>
        <v>0</v>
      </c>
      <c r="P27" s="54">
        <f t="shared" si="2"/>
        <v>0</v>
      </c>
      <c r="Q27">
        <f t="shared" si="3"/>
        <v>0</v>
      </c>
      <c r="R27">
        <f t="shared" si="4"/>
        <v>0</v>
      </c>
      <c r="S27">
        <f t="shared" si="5"/>
        <v>0</v>
      </c>
      <c r="Y27" t="s">
        <v>43</v>
      </c>
      <c r="Z27" t="s">
        <v>2</v>
      </c>
    </row>
    <row r="28" spans="2:26" ht="15.75" outlineLevel="1" x14ac:dyDescent="0.25">
      <c r="B28" s="48">
        <v>5</v>
      </c>
      <c r="C28" s="49" t="s">
        <v>44</v>
      </c>
      <c r="D28" s="50" t="s">
        <v>35</v>
      </c>
      <c r="E28" s="51">
        <v>192</v>
      </c>
      <c r="F28" s="48">
        <v>2017</v>
      </c>
      <c r="G28" s="52" t="s">
        <v>36</v>
      </c>
      <c r="H28" s="53"/>
      <c r="I28" s="54">
        <v>407.00000000000006</v>
      </c>
      <c r="J28" s="53"/>
      <c r="K28" s="54">
        <v>305.62</v>
      </c>
      <c r="L28" s="53"/>
      <c r="M28" s="54">
        <v>366.97999999999996</v>
      </c>
      <c r="N28" s="54">
        <f t="shared" si="0"/>
        <v>0</v>
      </c>
      <c r="O28" s="54">
        <f t="shared" si="1"/>
        <v>0</v>
      </c>
      <c r="P28" s="54">
        <f t="shared" si="2"/>
        <v>0</v>
      </c>
      <c r="Q28">
        <f t="shared" si="3"/>
        <v>0</v>
      </c>
      <c r="R28">
        <f t="shared" si="4"/>
        <v>0</v>
      </c>
      <c r="S28">
        <f t="shared" si="5"/>
        <v>0</v>
      </c>
      <c r="Y28" t="s">
        <v>45</v>
      </c>
      <c r="Z28" t="s">
        <v>2</v>
      </c>
    </row>
    <row r="29" spans="2:26" ht="15.75" outlineLevel="1" x14ac:dyDescent="0.25">
      <c r="B29" s="48">
        <v>6</v>
      </c>
      <c r="C29" s="49" t="s">
        <v>46</v>
      </c>
      <c r="D29" s="50" t="s">
        <v>35</v>
      </c>
      <c r="E29" s="51">
        <v>240</v>
      </c>
      <c r="F29" s="48">
        <v>2017</v>
      </c>
      <c r="G29" s="52" t="s">
        <v>36</v>
      </c>
      <c r="H29" s="53"/>
      <c r="I29" s="54">
        <v>561</v>
      </c>
      <c r="J29" s="53"/>
      <c r="K29" s="54">
        <v>421.26</v>
      </c>
      <c r="L29" s="53"/>
      <c r="M29" s="54">
        <v>505.03999999999996</v>
      </c>
      <c r="N29" s="54">
        <f t="shared" si="0"/>
        <v>0</v>
      </c>
      <c r="O29" s="54">
        <f t="shared" si="1"/>
        <v>0</v>
      </c>
      <c r="P29" s="54">
        <f t="shared" si="2"/>
        <v>0</v>
      </c>
      <c r="Q29">
        <f t="shared" si="3"/>
        <v>0</v>
      </c>
      <c r="R29">
        <f t="shared" si="4"/>
        <v>0</v>
      </c>
      <c r="S29">
        <f t="shared" si="5"/>
        <v>0</v>
      </c>
      <c r="Y29" t="s">
        <v>47</v>
      </c>
      <c r="Z29" t="s">
        <v>2</v>
      </c>
    </row>
    <row r="30" spans="2:26" ht="18.75" outlineLevel="1" x14ac:dyDescent="0.25">
      <c r="B30" s="93" t="s">
        <v>48</v>
      </c>
      <c r="C30" s="94"/>
      <c r="D30" s="94"/>
      <c r="E30" s="94"/>
      <c r="F30" s="94"/>
      <c r="G30" s="94"/>
      <c r="H30" s="94"/>
      <c r="I30" s="94"/>
      <c r="J30" s="94"/>
      <c r="K30" s="94"/>
      <c r="L30" s="94"/>
      <c r="M30" s="94"/>
      <c r="N30" s="94"/>
      <c r="O30" s="94"/>
      <c r="P30" s="95"/>
      <c r="Z30" t="s">
        <v>2</v>
      </c>
    </row>
    <row r="31" spans="2:26" ht="30" outlineLevel="1" x14ac:dyDescent="0.25">
      <c r="B31" s="48">
        <v>1</v>
      </c>
      <c r="C31" s="49" t="s">
        <v>49</v>
      </c>
      <c r="D31" s="50" t="s">
        <v>35</v>
      </c>
      <c r="E31" s="51">
        <v>288</v>
      </c>
      <c r="F31" s="48">
        <v>2017</v>
      </c>
      <c r="G31" s="52" t="s">
        <v>36</v>
      </c>
      <c r="H31" s="53"/>
      <c r="I31" s="54">
        <v>517</v>
      </c>
      <c r="J31" s="53"/>
      <c r="K31" s="54">
        <v>388.21999999999997</v>
      </c>
      <c r="L31" s="53"/>
      <c r="M31" s="54">
        <v>466.09999999999997</v>
      </c>
      <c r="N31" s="54">
        <f t="shared" ref="N31:N39" si="6">IF(F31=2017,H31*I31+J31*K31+L31*M31,0)</f>
        <v>0</v>
      </c>
      <c r="O31" s="54">
        <f t="shared" ref="O31:O39" si="7">IF(F31=2018,H31*I31+J31*K31+L31*M31,0)</f>
        <v>0</v>
      </c>
      <c r="P31" s="54">
        <f t="shared" ref="P31:P39" si="8">IF(F31=2019,H31*I31+J31*K31+L31*M31,0)</f>
        <v>0</v>
      </c>
      <c r="Q31">
        <f t="shared" ref="Q31:Q39" si="9">H31*I31</f>
        <v>0</v>
      </c>
      <c r="R31">
        <f t="shared" ref="R31:R39" si="10">J31*K31</f>
        <v>0</v>
      </c>
      <c r="S31">
        <f t="shared" ref="S31:S39" si="11">L31*M31</f>
        <v>0</v>
      </c>
      <c r="Y31" t="s">
        <v>50</v>
      </c>
      <c r="Z31" t="s">
        <v>2</v>
      </c>
    </row>
    <row r="32" spans="2:26" ht="30" outlineLevel="1" x14ac:dyDescent="0.25">
      <c r="B32" s="48">
        <v>2</v>
      </c>
      <c r="C32" s="49" t="s">
        <v>51</v>
      </c>
      <c r="D32" s="50" t="s">
        <v>35</v>
      </c>
      <c r="E32" s="51">
        <v>320</v>
      </c>
      <c r="F32" s="48">
        <v>2018</v>
      </c>
      <c r="G32" s="52" t="s">
        <v>36</v>
      </c>
      <c r="H32" s="53"/>
      <c r="I32" s="54">
        <v>742.50000000000011</v>
      </c>
      <c r="J32" s="53"/>
      <c r="K32" s="54">
        <v>558.14</v>
      </c>
      <c r="L32" s="53"/>
      <c r="M32" s="54">
        <v>669.06</v>
      </c>
      <c r="N32" s="54">
        <f t="shared" si="6"/>
        <v>0</v>
      </c>
      <c r="O32" s="54">
        <f t="shared" si="7"/>
        <v>0</v>
      </c>
      <c r="P32" s="54">
        <f t="shared" si="8"/>
        <v>0</v>
      </c>
      <c r="Q32">
        <f t="shared" si="9"/>
        <v>0</v>
      </c>
      <c r="R32">
        <f t="shared" si="10"/>
        <v>0</v>
      </c>
      <c r="S32">
        <f t="shared" si="11"/>
        <v>0</v>
      </c>
      <c r="Y32" t="s">
        <v>52</v>
      </c>
      <c r="Z32" t="s">
        <v>2</v>
      </c>
    </row>
    <row r="33" spans="2:26" ht="15.75" outlineLevel="1" x14ac:dyDescent="0.25">
      <c r="B33" s="48">
        <v>3</v>
      </c>
      <c r="C33" s="49" t="s">
        <v>53</v>
      </c>
      <c r="D33" s="50" t="s">
        <v>54</v>
      </c>
      <c r="E33" s="51">
        <v>320</v>
      </c>
      <c r="F33" s="48">
        <v>2017</v>
      </c>
      <c r="G33" s="52" t="s">
        <v>36</v>
      </c>
      <c r="H33" s="53"/>
      <c r="I33" s="54">
        <v>742.50000000000011</v>
      </c>
      <c r="J33" s="53"/>
      <c r="K33" s="54">
        <v>558.14</v>
      </c>
      <c r="L33" s="53"/>
      <c r="M33" s="54">
        <v>669.06</v>
      </c>
      <c r="N33" s="54">
        <f t="shared" si="6"/>
        <v>0</v>
      </c>
      <c r="O33" s="54">
        <f t="shared" si="7"/>
        <v>0</v>
      </c>
      <c r="P33" s="54">
        <f t="shared" si="8"/>
        <v>0</v>
      </c>
      <c r="Q33">
        <f t="shared" si="9"/>
        <v>0</v>
      </c>
      <c r="R33">
        <f t="shared" si="10"/>
        <v>0</v>
      </c>
      <c r="S33">
        <f t="shared" si="11"/>
        <v>0</v>
      </c>
      <c r="Y33" t="s">
        <v>55</v>
      </c>
      <c r="Z33" t="s">
        <v>2</v>
      </c>
    </row>
    <row r="34" spans="2:26" ht="30" outlineLevel="1" x14ac:dyDescent="0.25">
      <c r="B34" s="48">
        <v>4</v>
      </c>
      <c r="C34" s="49" t="s">
        <v>56</v>
      </c>
      <c r="D34" s="50" t="s">
        <v>35</v>
      </c>
      <c r="E34" s="51">
        <v>320</v>
      </c>
      <c r="F34" s="48">
        <v>2017</v>
      </c>
      <c r="G34" s="52" t="s">
        <v>36</v>
      </c>
      <c r="H34" s="53"/>
      <c r="I34" s="54">
        <v>742.50000000000011</v>
      </c>
      <c r="J34" s="53"/>
      <c r="K34" s="54">
        <v>558.14</v>
      </c>
      <c r="L34" s="53"/>
      <c r="M34" s="54">
        <v>669.06</v>
      </c>
      <c r="N34" s="54">
        <f t="shared" si="6"/>
        <v>0</v>
      </c>
      <c r="O34" s="54">
        <f t="shared" si="7"/>
        <v>0</v>
      </c>
      <c r="P34" s="54">
        <f t="shared" si="8"/>
        <v>0</v>
      </c>
      <c r="Q34">
        <f t="shared" si="9"/>
        <v>0</v>
      </c>
      <c r="R34">
        <f t="shared" si="10"/>
        <v>0</v>
      </c>
      <c r="S34">
        <f t="shared" si="11"/>
        <v>0</v>
      </c>
      <c r="Y34" t="s">
        <v>57</v>
      </c>
      <c r="Z34" t="s">
        <v>2</v>
      </c>
    </row>
    <row r="35" spans="2:26" ht="30" outlineLevel="1" x14ac:dyDescent="0.25">
      <c r="B35" s="48">
        <v>5</v>
      </c>
      <c r="C35" s="49" t="s">
        <v>58</v>
      </c>
      <c r="D35" s="50" t="s">
        <v>35</v>
      </c>
      <c r="E35" s="51">
        <v>320</v>
      </c>
      <c r="F35" s="48">
        <v>2017</v>
      </c>
      <c r="G35" s="52" t="s">
        <v>36</v>
      </c>
      <c r="H35" s="53"/>
      <c r="I35" s="54">
        <v>742.50000000000011</v>
      </c>
      <c r="J35" s="53"/>
      <c r="K35" s="54">
        <v>558.14</v>
      </c>
      <c r="L35" s="53"/>
      <c r="M35" s="54">
        <v>669.06</v>
      </c>
      <c r="N35" s="54">
        <f t="shared" si="6"/>
        <v>0</v>
      </c>
      <c r="O35" s="54">
        <f t="shared" si="7"/>
        <v>0</v>
      </c>
      <c r="P35" s="54">
        <f t="shared" si="8"/>
        <v>0</v>
      </c>
      <c r="Q35">
        <f t="shared" si="9"/>
        <v>0</v>
      </c>
      <c r="R35">
        <f t="shared" si="10"/>
        <v>0</v>
      </c>
      <c r="S35">
        <f t="shared" si="11"/>
        <v>0</v>
      </c>
      <c r="Y35" t="s">
        <v>59</v>
      </c>
      <c r="Z35" t="s">
        <v>2</v>
      </c>
    </row>
    <row r="36" spans="2:26" ht="15.75" outlineLevel="1" x14ac:dyDescent="0.25">
      <c r="B36" s="48">
        <v>6</v>
      </c>
      <c r="C36" s="49" t="s">
        <v>60</v>
      </c>
      <c r="D36" s="50" t="s">
        <v>54</v>
      </c>
      <c r="E36" s="51">
        <v>320</v>
      </c>
      <c r="F36" s="48">
        <v>2017</v>
      </c>
      <c r="G36" s="52" t="s">
        <v>36</v>
      </c>
      <c r="H36" s="53"/>
      <c r="I36" s="54">
        <v>742.50000000000011</v>
      </c>
      <c r="J36" s="53"/>
      <c r="K36" s="54">
        <v>558.14</v>
      </c>
      <c r="L36" s="53"/>
      <c r="M36" s="54">
        <v>669.06</v>
      </c>
      <c r="N36" s="54">
        <f t="shared" si="6"/>
        <v>0</v>
      </c>
      <c r="O36" s="54">
        <f t="shared" si="7"/>
        <v>0</v>
      </c>
      <c r="P36" s="54">
        <f t="shared" si="8"/>
        <v>0</v>
      </c>
      <c r="Q36">
        <f t="shared" si="9"/>
        <v>0</v>
      </c>
      <c r="R36">
        <f t="shared" si="10"/>
        <v>0</v>
      </c>
      <c r="S36">
        <f t="shared" si="11"/>
        <v>0</v>
      </c>
      <c r="Y36" t="s">
        <v>61</v>
      </c>
      <c r="Z36" t="s">
        <v>2</v>
      </c>
    </row>
    <row r="37" spans="2:26" ht="15.75" outlineLevel="1" x14ac:dyDescent="0.25">
      <c r="B37" s="48">
        <v>7</v>
      </c>
      <c r="C37" s="49" t="s">
        <v>62</v>
      </c>
      <c r="D37" s="50" t="s">
        <v>35</v>
      </c>
      <c r="E37" s="51">
        <v>352</v>
      </c>
      <c r="F37" s="48">
        <v>2017</v>
      </c>
      <c r="G37" s="52" t="s">
        <v>36</v>
      </c>
      <c r="H37" s="53"/>
      <c r="I37" s="54">
        <v>548.90000000000009</v>
      </c>
      <c r="J37" s="53"/>
      <c r="K37" s="54">
        <v>413</v>
      </c>
      <c r="L37" s="53"/>
      <c r="M37" s="54">
        <v>494.41999999999996</v>
      </c>
      <c r="N37" s="54">
        <f t="shared" si="6"/>
        <v>0</v>
      </c>
      <c r="O37" s="54">
        <f t="shared" si="7"/>
        <v>0</v>
      </c>
      <c r="P37" s="54">
        <f t="shared" si="8"/>
        <v>0</v>
      </c>
      <c r="Q37">
        <f t="shared" si="9"/>
        <v>0</v>
      </c>
      <c r="R37">
        <f t="shared" si="10"/>
        <v>0</v>
      </c>
      <c r="S37">
        <f t="shared" si="11"/>
        <v>0</v>
      </c>
      <c r="Y37" t="s">
        <v>63</v>
      </c>
      <c r="Z37" t="s">
        <v>2</v>
      </c>
    </row>
    <row r="38" spans="2:26" ht="15.75" outlineLevel="1" x14ac:dyDescent="0.25">
      <c r="B38" s="48">
        <v>8</v>
      </c>
      <c r="C38" s="49" t="s">
        <v>64</v>
      </c>
      <c r="D38" s="50" t="s">
        <v>35</v>
      </c>
      <c r="E38" s="51">
        <v>352</v>
      </c>
      <c r="F38" s="48">
        <v>2017</v>
      </c>
      <c r="G38" s="52" t="s">
        <v>36</v>
      </c>
      <c r="H38" s="53"/>
      <c r="I38" s="54">
        <v>745.8</v>
      </c>
      <c r="J38" s="53"/>
      <c r="K38" s="54">
        <v>560.5</v>
      </c>
      <c r="L38" s="53"/>
      <c r="M38" s="54">
        <v>671.42</v>
      </c>
      <c r="N38" s="54">
        <f t="shared" si="6"/>
        <v>0</v>
      </c>
      <c r="O38" s="54">
        <f t="shared" si="7"/>
        <v>0</v>
      </c>
      <c r="P38" s="54">
        <f t="shared" si="8"/>
        <v>0</v>
      </c>
      <c r="Q38">
        <f t="shared" si="9"/>
        <v>0</v>
      </c>
      <c r="R38">
        <f t="shared" si="10"/>
        <v>0</v>
      </c>
      <c r="S38">
        <f t="shared" si="11"/>
        <v>0</v>
      </c>
      <c r="Y38" t="s">
        <v>65</v>
      </c>
      <c r="Z38" t="s">
        <v>2</v>
      </c>
    </row>
    <row r="39" spans="2:26" ht="30" outlineLevel="1" x14ac:dyDescent="0.25">
      <c r="B39" s="48">
        <v>9</v>
      </c>
      <c r="C39" s="49" t="s">
        <v>64</v>
      </c>
      <c r="D39" s="50" t="s">
        <v>66</v>
      </c>
      <c r="E39" s="51">
        <v>256</v>
      </c>
      <c r="F39" s="48">
        <v>2017</v>
      </c>
      <c r="G39" s="52" t="s">
        <v>36</v>
      </c>
      <c r="H39" s="53"/>
      <c r="I39" s="54">
        <v>716.1</v>
      </c>
      <c r="J39" s="53"/>
      <c r="K39" s="54">
        <v>538.07999999999993</v>
      </c>
      <c r="L39" s="53"/>
      <c r="M39" s="54">
        <v>645.45999999999992</v>
      </c>
      <c r="N39" s="54">
        <f t="shared" si="6"/>
        <v>0</v>
      </c>
      <c r="O39" s="54">
        <f t="shared" si="7"/>
        <v>0</v>
      </c>
      <c r="P39" s="54">
        <f t="shared" si="8"/>
        <v>0</v>
      </c>
      <c r="Q39">
        <f t="shared" si="9"/>
        <v>0</v>
      </c>
      <c r="R39">
        <f t="shared" si="10"/>
        <v>0</v>
      </c>
      <c r="S39">
        <f t="shared" si="11"/>
        <v>0</v>
      </c>
      <c r="Y39" t="s">
        <v>67</v>
      </c>
      <c r="Z39" t="s">
        <v>2</v>
      </c>
    </row>
    <row r="40" spans="2:26" outlineLevel="1" x14ac:dyDescent="0.25">
      <c r="Z40" t="s">
        <v>2</v>
      </c>
    </row>
    <row r="41" spans="2:26" ht="18.75" outlineLevel="1" x14ac:dyDescent="0.25">
      <c r="B41" s="39" t="s">
        <v>68</v>
      </c>
      <c r="C41" s="40"/>
      <c r="D41" s="55"/>
      <c r="E41" s="41"/>
      <c r="F41" s="56"/>
      <c r="G41" s="40"/>
      <c r="H41" s="41"/>
      <c r="I41" s="42"/>
      <c r="J41" s="56"/>
      <c r="K41" s="42"/>
      <c r="L41" s="41"/>
      <c r="M41" s="42"/>
      <c r="N41" s="41"/>
      <c r="O41" s="41"/>
      <c r="P41" s="56"/>
      <c r="Z41" t="s">
        <v>2</v>
      </c>
    </row>
    <row r="42" spans="2:26" ht="51" outlineLevel="1" x14ac:dyDescent="0.25">
      <c r="B42" s="43" t="s">
        <v>23</v>
      </c>
      <c r="C42" s="44" t="s">
        <v>24</v>
      </c>
      <c r="D42" s="44" t="s">
        <v>25</v>
      </c>
      <c r="E42" s="44" t="s">
        <v>26</v>
      </c>
      <c r="F42" s="44" t="s">
        <v>27</v>
      </c>
      <c r="G42" s="44" t="s">
        <v>28</v>
      </c>
      <c r="H42" s="44" t="s">
        <v>69</v>
      </c>
      <c r="I42" s="45" t="s">
        <v>69</v>
      </c>
      <c r="J42" s="44" t="s">
        <v>622</v>
      </c>
      <c r="K42" s="45" t="s">
        <v>70</v>
      </c>
      <c r="L42" s="44" t="s">
        <v>623</v>
      </c>
      <c r="M42" s="45" t="s">
        <v>71</v>
      </c>
      <c r="N42" s="46">
        <v>2017</v>
      </c>
      <c r="O42" s="46">
        <v>2018</v>
      </c>
      <c r="P42" s="47">
        <v>2019</v>
      </c>
      <c r="Z42" t="s">
        <v>2</v>
      </c>
    </row>
    <row r="43" spans="2:26" ht="18.75" outlineLevel="1" x14ac:dyDescent="0.25">
      <c r="B43" s="93" t="s">
        <v>33</v>
      </c>
      <c r="C43" s="94"/>
      <c r="D43" s="94"/>
      <c r="E43" s="94"/>
      <c r="F43" s="94"/>
      <c r="G43" s="94"/>
      <c r="H43" s="94"/>
      <c r="I43" s="94"/>
      <c r="J43" s="94"/>
      <c r="K43" s="94"/>
      <c r="L43" s="94"/>
      <c r="M43" s="94"/>
      <c r="N43" s="94"/>
      <c r="O43" s="94"/>
      <c r="P43" s="95"/>
      <c r="Z43" t="s">
        <v>2</v>
      </c>
    </row>
    <row r="44" spans="2:26" ht="30" outlineLevel="1" x14ac:dyDescent="0.25">
      <c r="B44" s="48">
        <v>1</v>
      </c>
      <c r="C44" s="49" t="s">
        <v>34</v>
      </c>
      <c r="D44" s="50" t="s">
        <v>72</v>
      </c>
      <c r="E44" s="51"/>
      <c r="F44" s="48">
        <v>2017</v>
      </c>
      <c r="G44" s="52" t="s">
        <v>73</v>
      </c>
      <c r="H44" s="57" t="s">
        <v>69</v>
      </c>
      <c r="I44" s="58" t="s">
        <v>69</v>
      </c>
      <c r="J44" s="53"/>
      <c r="K44" s="54">
        <v>671</v>
      </c>
      <c r="L44" s="53"/>
      <c r="M44" s="54">
        <v>804</v>
      </c>
      <c r="N44" s="59">
        <f>IF(F44=2017,J44*K44+L44*M44,0)</f>
        <v>0</v>
      </c>
      <c r="O44" s="54">
        <f>IF(F44=2018,J44*K44+L44*M44,0)</f>
        <v>0</v>
      </c>
      <c r="P44" s="54">
        <f>IF(F44=2019,J44*K44+L44*M44,0)</f>
        <v>0</v>
      </c>
      <c r="T44">
        <f>J44*K44</f>
        <v>0</v>
      </c>
      <c r="U44">
        <f>L44*M44</f>
        <v>0</v>
      </c>
      <c r="Y44" t="s">
        <v>74</v>
      </c>
      <c r="Z44" t="s">
        <v>2</v>
      </c>
    </row>
    <row r="45" spans="2:26" ht="30" outlineLevel="1" x14ac:dyDescent="0.25">
      <c r="B45" s="48">
        <v>2</v>
      </c>
      <c r="C45" s="49" t="s">
        <v>40</v>
      </c>
      <c r="D45" s="50" t="s">
        <v>72</v>
      </c>
      <c r="E45" s="51"/>
      <c r="F45" s="48">
        <v>2017</v>
      </c>
      <c r="G45" s="52" t="s">
        <v>73</v>
      </c>
      <c r="H45" s="57" t="s">
        <v>69</v>
      </c>
      <c r="I45" s="58" t="s">
        <v>69</v>
      </c>
      <c r="J45" s="53"/>
      <c r="K45" s="54">
        <v>416</v>
      </c>
      <c r="L45" s="53"/>
      <c r="M45" s="54">
        <v>499</v>
      </c>
      <c r="N45" s="59">
        <f>IF(F45=2017,J45*K45+L45*M45,0)</f>
        <v>0</v>
      </c>
      <c r="O45" s="54">
        <f>IF(F45=2018,J45*K45+L45*M45,0)</f>
        <v>0</v>
      </c>
      <c r="P45" s="54">
        <f>IF(F45=2019,J45*K45+L45*M45,0)</f>
        <v>0</v>
      </c>
      <c r="T45">
        <f>J45*K45</f>
        <v>0</v>
      </c>
      <c r="U45">
        <f>L45*M45</f>
        <v>0</v>
      </c>
      <c r="Y45" t="s">
        <v>52</v>
      </c>
      <c r="Z45" t="s">
        <v>2</v>
      </c>
    </row>
    <row r="46" spans="2:26" ht="30" outlineLevel="1" x14ac:dyDescent="0.25">
      <c r="B46" s="48">
        <v>3</v>
      </c>
      <c r="C46" s="49" t="s">
        <v>42</v>
      </c>
      <c r="D46" s="50" t="s">
        <v>72</v>
      </c>
      <c r="E46" s="51"/>
      <c r="F46" s="48">
        <v>2017</v>
      </c>
      <c r="G46" s="52" t="s">
        <v>73</v>
      </c>
      <c r="H46" s="57" t="s">
        <v>69</v>
      </c>
      <c r="I46" s="58" t="s">
        <v>69</v>
      </c>
      <c r="J46" s="53"/>
      <c r="K46" s="54">
        <v>811</v>
      </c>
      <c r="L46" s="53"/>
      <c r="M46" s="54">
        <v>972</v>
      </c>
      <c r="N46" s="59">
        <f>IF(F46=2017,J46*K46+L46*M46,0)</f>
        <v>0</v>
      </c>
      <c r="O46" s="54">
        <f>IF(F46=2018,J46*K46+L46*M46,0)</f>
        <v>0</v>
      </c>
      <c r="P46" s="54">
        <f>IF(F46=2019,J46*K46+L46*M46,0)</f>
        <v>0</v>
      </c>
      <c r="T46">
        <f>J46*K46</f>
        <v>0</v>
      </c>
      <c r="U46">
        <f>L46*M46</f>
        <v>0</v>
      </c>
      <c r="Y46" t="s">
        <v>52</v>
      </c>
      <c r="Z46" t="s">
        <v>2</v>
      </c>
    </row>
    <row r="47" spans="2:26" ht="30" outlineLevel="1" x14ac:dyDescent="0.25">
      <c r="B47" s="48">
        <v>4</v>
      </c>
      <c r="C47" s="49" t="s">
        <v>44</v>
      </c>
      <c r="D47" s="50" t="s">
        <v>72</v>
      </c>
      <c r="E47" s="51"/>
      <c r="F47" s="48">
        <v>2017</v>
      </c>
      <c r="G47" s="52" t="s">
        <v>73</v>
      </c>
      <c r="H47" s="57" t="s">
        <v>69</v>
      </c>
      <c r="I47" s="58" t="s">
        <v>69</v>
      </c>
      <c r="J47" s="53"/>
      <c r="K47" s="54">
        <v>382</v>
      </c>
      <c r="L47" s="53"/>
      <c r="M47" s="54">
        <v>459</v>
      </c>
      <c r="N47" s="59">
        <f>IF(F47=2017,J47*K47+L47*M47,0)</f>
        <v>0</v>
      </c>
      <c r="O47" s="54">
        <f>IF(F47=2018,J47*K47+L47*M47,0)</f>
        <v>0</v>
      </c>
      <c r="P47" s="54">
        <f>IF(F47=2019,J47*K47+L47*M47,0)</f>
        <v>0</v>
      </c>
      <c r="T47">
        <f>J47*K47</f>
        <v>0</v>
      </c>
      <c r="U47">
        <f>L47*M47</f>
        <v>0</v>
      </c>
      <c r="Y47" t="s">
        <v>75</v>
      </c>
      <c r="Z47" t="s">
        <v>2</v>
      </c>
    </row>
    <row r="48" spans="2:26" ht="30" outlineLevel="1" x14ac:dyDescent="0.25">
      <c r="B48" s="48">
        <v>5</v>
      </c>
      <c r="C48" s="49" t="s">
        <v>46</v>
      </c>
      <c r="D48" s="50" t="s">
        <v>72</v>
      </c>
      <c r="E48" s="51"/>
      <c r="F48" s="48">
        <v>2017</v>
      </c>
      <c r="G48" s="52" t="s">
        <v>73</v>
      </c>
      <c r="H48" s="57" t="s">
        <v>69</v>
      </c>
      <c r="I48" s="58" t="s">
        <v>69</v>
      </c>
      <c r="J48" s="53"/>
      <c r="K48" s="54">
        <v>527</v>
      </c>
      <c r="L48" s="53"/>
      <c r="M48" s="54">
        <v>631</v>
      </c>
      <c r="N48" s="59">
        <f>IF(F48=2017,J48*K48+L48*M48,0)</f>
        <v>0</v>
      </c>
      <c r="O48" s="54">
        <f>IF(F48=2018,J48*K48+L48*M48,0)</f>
        <v>0</v>
      </c>
      <c r="P48" s="54">
        <f>IF(F48=2019,J48*K48+L48*M48,0)</f>
        <v>0</v>
      </c>
      <c r="T48">
        <f>J48*K48</f>
        <v>0</v>
      </c>
      <c r="U48">
        <f>L48*M48</f>
        <v>0</v>
      </c>
      <c r="Y48" t="s">
        <v>52</v>
      </c>
      <c r="Z48" t="s">
        <v>2</v>
      </c>
    </row>
    <row r="49" spans="2:26" ht="18.75" outlineLevel="1" x14ac:dyDescent="0.25">
      <c r="B49" s="93" t="s">
        <v>48</v>
      </c>
      <c r="C49" s="94"/>
      <c r="D49" s="94"/>
      <c r="E49" s="94"/>
      <c r="F49" s="94"/>
      <c r="G49" s="94"/>
      <c r="H49" s="94"/>
      <c r="I49" s="94"/>
      <c r="J49" s="94"/>
      <c r="K49" s="94"/>
      <c r="L49" s="94"/>
      <c r="M49" s="94"/>
      <c r="N49" s="94"/>
      <c r="O49" s="94"/>
      <c r="P49" s="95"/>
      <c r="Z49" t="s">
        <v>2</v>
      </c>
    </row>
    <row r="50" spans="2:26" ht="30" outlineLevel="1" x14ac:dyDescent="0.25">
      <c r="B50" s="48">
        <v>1</v>
      </c>
      <c r="C50" s="49" t="s">
        <v>49</v>
      </c>
      <c r="D50" s="50" t="s">
        <v>72</v>
      </c>
      <c r="E50" s="51"/>
      <c r="F50" s="48">
        <v>2017</v>
      </c>
      <c r="G50" s="52" t="s">
        <v>73</v>
      </c>
      <c r="H50" s="57" t="s">
        <v>69</v>
      </c>
      <c r="I50" s="58" t="s">
        <v>69</v>
      </c>
      <c r="J50" s="53"/>
      <c r="K50" s="54">
        <v>485</v>
      </c>
      <c r="L50" s="53"/>
      <c r="M50" s="54">
        <v>583</v>
      </c>
      <c r="N50" s="59">
        <f t="shared" ref="N50:N55" si="12">IF(F50=2017,J50*K50+L50*M50,0)</f>
        <v>0</v>
      </c>
      <c r="O50" s="54">
        <f t="shared" ref="O50:O55" si="13">IF(F50=2018,J50*K50+L50*M50,0)</f>
        <v>0</v>
      </c>
      <c r="P50" s="54">
        <f t="shared" ref="P50:P55" si="14">IF(F50=2019,J50*K50+L50*M50,0)</f>
        <v>0</v>
      </c>
      <c r="T50">
        <f t="shared" ref="T50:T55" si="15">J50*K50</f>
        <v>0</v>
      </c>
      <c r="U50">
        <f t="shared" ref="U50:U55" si="16">L50*M50</f>
        <v>0</v>
      </c>
      <c r="Y50" t="s">
        <v>52</v>
      </c>
      <c r="Z50" t="s">
        <v>2</v>
      </c>
    </row>
    <row r="51" spans="2:26" ht="30" outlineLevel="1" x14ac:dyDescent="0.25">
      <c r="B51" s="48">
        <v>2</v>
      </c>
      <c r="C51" s="49" t="s">
        <v>51</v>
      </c>
      <c r="D51" s="50" t="s">
        <v>72</v>
      </c>
      <c r="E51" s="51"/>
      <c r="F51" s="48">
        <v>2019</v>
      </c>
      <c r="G51" s="52" t="s">
        <v>73</v>
      </c>
      <c r="H51" s="57" t="s">
        <v>69</v>
      </c>
      <c r="I51" s="58" t="s">
        <v>69</v>
      </c>
      <c r="J51" s="53"/>
      <c r="K51" s="54">
        <v>698</v>
      </c>
      <c r="L51" s="53"/>
      <c r="M51" s="54">
        <v>836</v>
      </c>
      <c r="N51" s="59">
        <f t="shared" si="12"/>
        <v>0</v>
      </c>
      <c r="O51" s="54">
        <f t="shared" si="13"/>
        <v>0</v>
      </c>
      <c r="P51" s="54">
        <f t="shared" si="14"/>
        <v>0</v>
      </c>
      <c r="T51">
        <f t="shared" si="15"/>
        <v>0</v>
      </c>
      <c r="U51">
        <f t="shared" si="16"/>
        <v>0</v>
      </c>
      <c r="Y51" t="s">
        <v>76</v>
      </c>
      <c r="Z51" t="s">
        <v>2</v>
      </c>
    </row>
    <row r="52" spans="2:26" ht="30" outlineLevel="1" x14ac:dyDescent="0.25">
      <c r="B52" s="48">
        <v>3</v>
      </c>
      <c r="C52" s="49" t="s">
        <v>77</v>
      </c>
      <c r="D52" s="50" t="s">
        <v>72</v>
      </c>
      <c r="E52" s="51"/>
      <c r="F52" s="48">
        <v>2017</v>
      </c>
      <c r="G52" s="52" t="s">
        <v>73</v>
      </c>
      <c r="H52" s="57" t="s">
        <v>69</v>
      </c>
      <c r="I52" s="58" t="s">
        <v>69</v>
      </c>
      <c r="J52" s="53"/>
      <c r="K52" s="54">
        <v>698</v>
      </c>
      <c r="L52" s="53"/>
      <c r="M52" s="54">
        <v>836</v>
      </c>
      <c r="N52" s="59">
        <f t="shared" si="12"/>
        <v>0</v>
      </c>
      <c r="O52" s="54">
        <f t="shared" si="13"/>
        <v>0</v>
      </c>
      <c r="P52" s="54">
        <f t="shared" si="14"/>
        <v>0</v>
      </c>
      <c r="T52">
        <f t="shared" si="15"/>
        <v>0</v>
      </c>
      <c r="U52">
        <f t="shared" si="16"/>
        <v>0</v>
      </c>
      <c r="Y52" t="s">
        <v>52</v>
      </c>
      <c r="Z52" t="s">
        <v>2</v>
      </c>
    </row>
    <row r="53" spans="2:26" ht="30" outlineLevel="1" x14ac:dyDescent="0.25">
      <c r="B53" s="48">
        <v>4</v>
      </c>
      <c r="C53" s="49" t="s">
        <v>60</v>
      </c>
      <c r="D53" s="50" t="s">
        <v>72</v>
      </c>
      <c r="E53" s="51"/>
      <c r="F53" s="48">
        <v>2018</v>
      </c>
      <c r="G53" s="52" t="s">
        <v>73</v>
      </c>
      <c r="H53" s="57" t="s">
        <v>69</v>
      </c>
      <c r="I53" s="58" t="s">
        <v>69</v>
      </c>
      <c r="J53" s="53"/>
      <c r="K53" s="54">
        <v>698</v>
      </c>
      <c r="L53" s="53"/>
      <c r="M53" s="54">
        <v>836</v>
      </c>
      <c r="N53" s="59">
        <f t="shared" si="12"/>
        <v>0</v>
      </c>
      <c r="O53" s="54">
        <f t="shared" si="13"/>
        <v>0</v>
      </c>
      <c r="P53" s="54">
        <f t="shared" si="14"/>
        <v>0</v>
      </c>
      <c r="T53">
        <f t="shared" si="15"/>
        <v>0</v>
      </c>
      <c r="U53">
        <f t="shared" si="16"/>
        <v>0</v>
      </c>
      <c r="Y53" t="s">
        <v>52</v>
      </c>
      <c r="Z53" t="s">
        <v>2</v>
      </c>
    </row>
    <row r="54" spans="2:26" ht="30" outlineLevel="1" x14ac:dyDescent="0.25">
      <c r="B54" s="48">
        <v>5</v>
      </c>
      <c r="C54" s="49" t="s">
        <v>62</v>
      </c>
      <c r="D54" s="50" t="s">
        <v>72</v>
      </c>
      <c r="E54" s="51"/>
      <c r="F54" s="48">
        <v>2018</v>
      </c>
      <c r="G54" s="52" t="s">
        <v>73</v>
      </c>
      <c r="H54" s="57" t="s">
        <v>69</v>
      </c>
      <c r="I54" s="58" t="s">
        <v>69</v>
      </c>
      <c r="J54" s="53"/>
      <c r="K54" s="54">
        <v>516</v>
      </c>
      <c r="L54" s="53"/>
      <c r="M54" s="54">
        <v>618</v>
      </c>
      <c r="N54" s="59">
        <f t="shared" si="12"/>
        <v>0</v>
      </c>
      <c r="O54" s="54">
        <f t="shared" si="13"/>
        <v>0</v>
      </c>
      <c r="P54" s="54">
        <f t="shared" si="14"/>
        <v>0</v>
      </c>
      <c r="T54">
        <f t="shared" si="15"/>
        <v>0</v>
      </c>
      <c r="U54">
        <f t="shared" si="16"/>
        <v>0</v>
      </c>
      <c r="Y54" t="s">
        <v>52</v>
      </c>
      <c r="Z54" t="s">
        <v>2</v>
      </c>
    </row>
    <row r="55" spans="2:26" ht="30" outlineLevel="1" x14ac:dyDescent="0.25">
      <c r="B55" s="48">
        <v>6</v>
      </c>
      <c r="C55" s="49" t="s">
        <v>64</v>
      </c>
      <c r="D55" s="50" t="s">
        <v>72</v>
      </c>
      <c r="E55" s="51"/>
      <c r="F55" s="48">
        <v>2017</v>
      </c>
      <c r="G55" s="52" t="s">
        <v>73</v>
      </c>
      <c r="H55" s="57" t="s">
        <v>69</v>
      </c>
      <c r="I55" s="58" t="s">
        <v>69</v>
      </c>
      <c r="J55" s="53"/>
      <c r="K55" s="54">
        <v>701</v>
      </c>
      <c r="L55" s="53"/>
      <c r="M55" s="54">
        <v>839</v>
      </c>
      <c r="N55" s="59">
        <f t="shared" si="12"/>
        <v>0</v>
      </c>
      <c r="O55" s="54">
        <f t="shared" si="13"/>
        <v>0</v>
      </c>
      <c r="P55" s="54">
        <f t="shared" si="14"/>
        <v>0</v>
      </c>
      <c r="T55">
        <f t="shared" si="15"/>
        <v>0</v>
      </c>
      <c r="U55">
        <f t="shared" si="16"/>
        <v>0</v>
      </c>
      <c r="Y55" t="s">
        <v>78</v>
      </c>
      <c r="Z55" t="s">
        <v>2</v>
      </c>
    </row>
    <row r="56" spans="2:26" outlineLevel="1" x14ac:dyDescent="0.25">
      <c r="Z56" t="s">
        <v>2</v>
      </c>
    </row>
    <row r="57" spans="2:26" ht="18.75" outlineLevel="1" x14ac:dyDescent="0.25">
      <c r="B57" s="39" t="s">
        <v>79</v>
      </c>
      <c r="C57" s="40"/>
      <c r="D57" s="55"/>
      <c r="E57" s="41"/>
      <c r="F57" s="56"/>
      <c r="G57" s="40"/>
      <c r="H57" s="41"/>
      <c r="I57" s="42"/>
      <c r="J57" s="56"/>
      <c r="K57" s="42"/>
      <c r="L57" s="41"/>
      <c r="M57" s="42"/>
      <c r="N57" s="41"/>
      <c r="O57" s="41"/>
      <c r="P57" s="56"/>
      <c r="Z57" t="s">
        <v>2</v>
      </c>
    </row>
    <row r="58" spans="2:26" ht="38.25" outlineLevel="1" x14ac:dyDescent="0.25">
      <c r="B58" s="43" t="s">
        <v>23</v>
      </c>
      <c r="C58" s="44" t="s">
        <v>24</v>
      </c>
      <c r="D58" s="44" t="s">
        <v>25</v>
      </c>
      <c r="E58" s="44" t="s">
        <v>26</v>
      </c>
      <c r="F58" s="44" t="s">
        <v>27</v>
      </c>
      <c r="G58" s="44" t="s">
        <v>28</v>
      </c>
      <c r="H58" s="44" t="s">
        <v>69</v>
      </c>
      <c r="I58" s="45" t="s">
        <v>69</v>
      </c>
      <c r="J58" s="44" t="s">
        <v>80</v>
      </c>
      <c r="K58" s="45" t="s">
        <v>81</v>
      </c>
      <c r="L58" s="44" t="s">
        <v>82</v>
      </c>
      <c r="M58" s="45" t="s">
        <v>83</v>
      </c>
      <c r="N58" s="46">
        <v>2017</v>
      </c>
      <c r="O58" s="46">
        <v>2018</v>
      </c>
      <c r="P58" s="47">
        <v>2019</v>
      </c>
      <c r="Z58" t="s">
        <v>2</v>
      </c>
    </row>
    <row r="59" spans="2:26" ht="15.75" outlineLevel="1" x14ac:dyDescent="0.25">
      <c r="B59" s="48">
        <v>1</v>
      </c>
      <c r="C59" s="49" t="s">
        <v>84</v>
      </c>
      <c r="D59" s="50" t="s">
        <v>85</v>
      </c>
      <c r="E59" s="51"/>
      <c r="F59" s="48">
        <v>2017</v>
      </c>
      <c r="G59" s="52" t="s">
        <v>85</v>
      </c>
      <c r="H59" s="57" t="s">
        <v>69</v>
      </c>
      <c r="I59" s="58" t="s">
        <v>69</v>
      </c>
      <c r="J59" s="53"/>
      <c r="K59" s="54">
        <v>3000</v>
      </c>
      <c r="L59" s="53"/>
      <c r="M59" s="54">
        <v>4000</v>
      </c>
      <c r="N59" s="59">
        <f>IF(F59=2017,J59*K59+L59*M59,0)</f>
        <v>0</v>
      </c>
      <c r="O59" s="54">
        <f>IF(F59=2018,J59*K59+L59*M59,0)</f>
        <v>0</v>
      </c>
      <c r="P59" s="54">
        <f>IF(F59=2019,J59*K59+L59*M59,0)</f>
        <v>0</v>
      </c>
      <c r="V59">
        <f>J59*K59</f>
        <v>0</v>
      </c>
      <c r="W59">
        <f>L59*M59</f>
        <v>0</v>
      </c>
      <c r="Y59" t="s">
        <v>52</v>
      </c>
      <c r="Z59" t="s">
        <v>2</v>
      </c>
    </row>
    <row r="60" spans="2:26" outlineLevel="1" x14ac:dyDescent="0.25">
      <c r="Z60" t="s">
        <v>2</v>
      </c>
    </row>
    <row r="61" spans="2:26" ht="15.75" thickBot="1" x14ac:dyDescent="0.3"/>
    <row r="62" spans="2:26" ht="39" thickBot="1" x14ac:dyDescent="0.3">
      <c r="B62" s="96" t="s">
        <v>86</v>
      </c>
      <c r="C62" s="97"/>
      <c r="D62" s="97"/>
      <c r="E62" s="102" t="s">
        <v>3</v>
      </c>
      <c r="F62" s="103"/>
      <c r="G62" s="4" t="s">
        <v>4</v>
      </c>
      <c r="H62" s="4" t="s">
        <v>5</v>
      </c>
      <c r="I62" s="4" t="s">
        <v>6</v>
      </c>
      <c r="J62" s="4" t="s">
        <v>7</v>
      </c>
      <c r="K62" s="5" t="s">
        <v>8</v>
      </c>
      <c r="L62" s="6" t="s">
        <v>9</v>
      </c>
      <c r="M62" s="7"/>
      <c r="N62" s="8">
        <v>2017</v>
      </c>
      <c r="O62" s="9">
        <v>2018</v>
      </c>
      <c r="P62" s="10">
        <v>2019</v>
      </c>
      <c r="Z62" t="s">
        <v>86</v>
      </c>
    </row>
    <row r="63" spans="2:26" ht="15.75" x14ac:dyDescent="0.25">
      <c r="B63" s="98"/>
      <c r="C63" s="99"/>
      <c r="D63" s="99"/>
      <c r="E63" s="104">
        <v>0</v>
      </c>
      <c r="F63" s="105"/>
      <c r="G63" s="11" t="s">
        <v>10</v>
      </c>
      <c r="H63" s="12">
        <f>SUBTOTAL(2,I80:I85,I87:I100,I102:I107)</f>
        <v>26</v>
      </c>
      <c r="I63" s="13">
        <f>SUM(I80:I85,I87:I100,I102:I107)/H63</f>
        <v>676.92307692307691</v>
      </c>
      <c r="J63" s="14" t="s">
        <v>11</v>
      </c>
      <c r="K63" s="15">
        <f>SUM(H80:H85,H87:H100,H102:H107)</f>
        <v>0</v>
      </c>
      <c r="L63" s="16">
        <f>Q63</f>
        <v>0</v>
      </c>
      <c r="M63" s="17"/>
      <c r="N63" s="110">
        <f>SUM(N80:N85,N87:N100,N102:N107,N112:N114,N116:N127,N129:N134,N138:N138)</f>
        <v>0</v>
      </c>
      <c r="O63" s="113">
        <f>SUM(O80:O85,O87:O100,O102:O107,O112:O114,O116:O127,O129:O134,O138:O138)</f>
        <v>0</v>
      </c>
      <c r="P63" s="86">
        <f>SUM(P80:P85,P87:P100,P102:P107,P112:P114,P116:P127,P129:P134,P138:P138)</f>
        <v>0</v>
      </c>
      <c r="Q63">
        <f>SUM(Q80:Q85,Q87:Q100,Q102:Q107)</f>
        <v>0</v>
      </c>
      <c r="R63">
        <f>SUM(R80:R85,R87:R100,R102:R107)</f>
        <v>0</v>
      </c>
      <c r="S63">
        <f>SUM(S80:S85,S87:S100,S102:S107)</f>
        <v>0</v>
      </c>
      <c r="T63">
        <f>SUM(T112:T114,T116:T127,T129:T134)</f>
        <v>0</v>
      </c>
      <c r="U63">
        <f>SUM(U112:U114,U116:U127,U129:U134)</f>
        <v>0</v>
      </c>
      <c r="V63">
        <f>SUM(V138:V138)</f>
        <v>0</v>
      </c>
      <c r="W63">
        <f>SUM(W138:W138)</f>
        <v>0</v>
      </c>
      <c r="Z63" t="s">
        <v>86</v>
      </c>
    </row>
    <row r="64" spans="2:26" ht="31.5" x14ac:dyDescent="0.25">
      <c r="B64" s="98"/>
      <c r="C64" s="99"/>
      <c r="D64" s="99"/>
      <c r="E64" s="106"/>
      <c r="F64" s="107"/>
      <c r="G64" s="11" t="s">
        <v>12</v>
      </c>
      <c r="H64" s="12">
        <f>SUBTOTAL(2,K80:K85,K87:K100,K102:K107)</f>
        <v>26</v>
      </c>
      <c r="I64" s="13">
        <f>SUM(K80:K85,K87:K100,K102:K107)/H64</f>
        <v>508.94307692307677</v>
      </c>
      <c r="J64" s="14" t="s">
        <v>13</v>
      </c>
      <c r="K64" s="15">
        <f>SUM(J80:J85,J87:J100,J102:J107)</f>
        <v>0</v>
      </c>
      <c r="L64" s="16">
        <f>R63</f>
        <v>0</v>
      </c>
      <c r="M64" s="18"/>
      <c r="N64" s="111"/>
      <c r="O64" s="114"/>
      <c r="P64" s="87"/>
      <c r="Z64" t="s">
        <v>86</v>
      </c>
    </row>
    <row r="65" spans="2:26" ht="31.5" x14ac:dyDescent="0.25">
      <c r="B65" s="98"/>
      <c r="C65" s="99"/>
      <c r="D65" s="99"/>
      <c r="E65" s="106"/>
      <c r="F65" s="107"/>
      <c r="G65" s="11" t="s">
        <v>14</v>
      </c>
      <c r="H65" s="12">
        <f>SUBTOTAL(2,M80:M85,M87:M100,M102:M107)</f>
        <v>26</v>
      </c>
      <c r="I65" s="13">
        <f>SUM(M80:M85,M87:M100,M102:M107)/H65</f>
        <v>609.83307692307687</v>
      </c>
      <c r="J65" s="14" t="s">
        <v>13</v>
      </c>
      <c r="K65" s="15">
        <f>SUM(L80:L85,L87:L100,L102:L107)</f>
        <v>0</v>
      </c>
      <c r="L65" s="16">
        <f>S63</f>
        <v>0</v>
      </c>
      <c r="M65" s="18"/>
      <c r="N65" s="111"/>
      <c r="O65" s="114"/>
      <c r="P65" s="87"/>
      <c r="Z65" t="s">
        <v>86</v>
      </c>
    </row>
    <row r="66" spans="2:26" ht="31.5" x14ac:dyDescent="0.25">
      <c r="B66" s="98"/>
      <c r="C66" s="99"/>
      <c r="D66" s="99"/>
      <c r="E66" s="106"/>
      <c r="F66" s="107"/>
      <c r="G66" s="11" t="s">
        <v>15</v>
      </c>
      <c r="H66" s="12">
        <f>SUBTOTAL(2,K112:K114,K116:K127,K129:K134)</f>
        <v>21</v>
      </c>
      <c r="I66" s="13">
        <f>SUM(K112:K114,K116:K127,K129:K134)/H66</f>
        <v>698.33333333333337</v>
      </c>
      <c r="J66" s="14" t="s">
        <v>13</v>
      </c>
      <c r="K66" s="15">
        <f>SUM(J112:J114,J116:J127,J129:J134)</f>
        <v>0</v>
      </c>
      <c r="L66" s="16">
        <f>T63</f>
        <v>0</v>
      </c>
      <c r="M66" s="18"/>
      <c r="N66" s="111"/>
      <c r="O66" s="114"/>
      <c r="P66" s="87"/>
      <c r="Z66" t="s">
        <v>86</v>
      </c>
    </row>
    <row r="67" spans="2:26" ht="31.5" x14ac:dyDescent="0.25">
      <c r="B67" s="98"/>
      <c r="C67" s="99"/>
      <c r="D67" s="99"/>
      <c r="E67" s="106"/>
      <c r="F67" s="107"/>
      <c r="G67" s="11" t="s">
        <v>16</v>
      </c>
      <c r="H67" s="12">
        <f>SUBTOTAL(2,M112:M114,M116:M127,M129:M134)</f>
        <v>21</v>
      </c>
      <c r="I67" s="13">
        <f>SUM(M112:M114,M116:M127,M129:M134)/H67</f>
        <v>836.04761904761904</v>
      </c>
      <c r="J67" s="14" t="s">
        <v>13</v>
      </c>
      <c r="K67" s="15">
        <f>SUM(L112:L114,L116:L127,L129:L134)</f>
        <v>0</v>
      </c>
      <c r="L67" s="16">
        <f>U63</f>
        <v>0</v>
      </c>
      <c r="M67" s="18"/>
      <c r="N67" s="111"/>
      <c r="O67" s="114"/>
      <c r="P67" s="87"/>
      <c r="Z67" t="s">
        <v>86</v>
      </c>
    </row>
    <row r="68" spans="2:26" ht="31.5" x14ac:dyDescent="0.25">
      <c r="B68" s="98"/>
      <c r="C68" s="99"/>
      <c r="D68" s="99"/>
      <c r="E68" s="106"/>
      <c r="F68" s="107"/>
      <c r="G68" s="11" t="s">
        <v>17</v>
      </c>
      <c r="H68" s="12">
        <f>SUBTOTAL(2,K138:K138)</f>
        <v>1</v>
      </c>
      <c r="I68" s="13">
        <f>SUM(K138:K138)/H68</f>
        <v>2700</v>
      </c>
      <c r="J68" s="14" t="s">
        <v>13</v>
      </c>
      <c r="K68" s="15">
        <f>SUM(J138:J138)</f>
        <v>0</v>
      </c>
      <c r="L68" s="16">
        <f>V63</f>
        <v>0</v>
      </c>
      <c r="M68" s="18"/>
      <c r="N68" s="111"/>
      <c r="O68" s="114"/>
      <c r="P68" s="87"/>
      <c r="Z68" t="s">
        <v>86</v>
      </c>
    </row>
    <row r="69" spans="2:26" ht="32.25" thickBot="1" x14ac:dyDescent="0.3">
      <c r="B69" s="98"/>
      <c r="C69" s="99"/>
      <c r="D69" s="99"/>
      <c r="E69" s="106"/>
      <c r="F69" s="107"/>
      <c r="G69" s="11" t="s">
        <v>18</v>
      </c>
      <c r="H69" s="19">
        <f>SUBTOTAL(2,M138:M138)</f>
        <v>1</v>
      </c>
      <c r="I69" s="20">
        <f>SUM(M138:M138)/H69</f>
        <v>3600</v>
      </c>
      <c r="J69" s="21" t="s">
        <v>13</v>
      </c>
      <c r="K69" s="22">
        <f>SUM(L138:L138)</f>
        <v>0</v>
      </c>
      <c r="L69" s="23">
        <f>W63</f>
        <v>0</v>
      </c>
      <c r="M69" s="18"/>
      <c r="N69" s="111"/>
      <c r="O69" s="114"/>
      <c r="P69" s="87"/>
      <c r="Z69" t="s">
        <v>86</v>
      </c>
    </row>
    <row r="70" spans="2:26" ht="16.5" thickBot="1" x14ac:dyDescent="0.3">
      <c r="B70" s="100"/>
      <c r="C70" s="101"/>
      <c r="D70" s="101"/>
      <c r="E70" s="108"/>
      <c r="F70" s="109"/>
      <c r="G70" s="24" t="s">
        <v>19</v>
      </c>
      <c r="H70" s="25"/>
      <c r="I70" s="25"/>
      <c r="J70" s="25"/>
      <c r="K70" s="26">
        <f>SUM(K63:K69)</f>
        <v>0</v>
      </c>
      <c r="L70" s="27">
        <f>SUM(L63:L69)</f>
        <v>0</v>
      </c>
      <c r="M70" s="18"/>
      <c r="N70" s="112"/>
      <c r="O70" s="115"/>
      <c r="P70" s="88"/>
      <c r="Z70" t="s">
        <v>86</v>
      </c>
    </row>
    <row r="71" spans="2:26" ht="15.75" collapsed="1" thickBot="1" x14ac:dyDescent="0.3">
      <c r="B71" s="89" t="s">
        <v>20</v>
      </c>
      <c r="C71" s="90"/>
      <c r="D71" s="90"/>
      <c r="E71" s="91"/>
      <c r="F71" s="91"/>
      <c r="G71" s="91"/>
      <c r="H71" s="91"/>
      <c r="I71" s="91"/>
      <c r="J71" s="91"/>
      <c r="K71" s="91"/>
      <c r="L71" s="91"/>
      <c r="M71" s="91"/>
      <c r="N71" s="91"/>
      <c r="O71" s="91"/>
      <c r="P71" s="92"/>
      <c r="Z71" t="s">
        <v>86</v>
      </c>
    </row>
    <row r="72" spans="2:26" hidden="1" outlineLevel="1" x14ac:dyDescent="0.25">
      <c r="B72" s="28" t="s">
        <v>21</v>
      </c>
      <c r="C72" s="29"/>
      <c r="D72" s="29"/>
      <c r="E72" s="30"/>
      <c r="F72" s="30"/>
      <c r="G72" s="29"/>
      <c r="H72" s="30"/>
      <c r="I72" s="31"/>
      <c r="J72" s="30"/>
      <c r="K72" s="31"/>
      <c r="L72" s="30"/>
      <c r="M72" s="31"/>
      <c r="N72" s="30"/>
      <c r="O72" s="30"/>
      <c r="P72" s="32"/>
      <c r="Z72" t="s">
        <v>86</v>
      </c>
    </row>
    <row r="73" spans="2:26" hidden="1" outlineLevel="1" x14ac:dyDescent="0.25">
      <c r="B73" s="33" t="s">
        <v>86</v>
      </c>
      <c r="C73" s="29"/>
      <c r="D73" s="29"/>
      <c r="E73" s="30"/>
      <c r="F73" s="30"/>
      <c r="G73" s="29"/>
      <c r="H73" s="30"/>
      <c r="I73" s="31"/>
      <c r="J73" s="30"/>
      <c r="K73" s="31"/>
      <c r="L73" s="30"/>
      <c r="M73" s="31"/>
      <c r="N73" s="30"/>
      <c r="O73" s="30"/>
      <c r="P73" s="32"/>
      <c r="Z73" t="s">
        <v>86</v>
      </c>
    </row>
    <row r="74" spans="2:26" hidden="1" outlineLevel="1" x14ac:dyDescent="0.25">
      <c r="B74" s="28"/>
      <c r="C74" s="29"/>
      <c r="D74" s="29"/>
      <c r="E74" s="30"/>
      <c r="F74" s="30"/>
      <c r="G74" s="29"/>
      <c r="H74" s="30"/>
      <c r="I74" s="31"/>
      <c r="J74" s="30"/>
      <c r="K74" s="31"/>
      <c r="L74" s="30"/>
      <c r="M74" s="31"/>
      <c r="N74" s="30"/>
      <c r="O74" s="30"/>
      <c r="P74" s="32"/>
      <c r="Z74" t="s">
        <v>86</v>
      </c>
    </row>
    <row r="75" spans="2:26" hidden="1" outlineLevel="1" x14ac:dyDescent="0.25">
      <c r="B75" s="34"/>
      <c r="C75" s="29"/>
      <c r="D75" s="29"/>
      <c r="E75" s="30"/>
      <c r="F75" s="30"/>
      <c r="G75" s="29"/>
      <c r="H75" s="30"/>
      <c r="I75" s="31"/>
      <c r="J75" s="30"/>
      <c r="K75" s="31"/>
      <c r="L75" s="30"/>
      <c r="M75" s="31"/>
      <c r="N75" s="30"/>
      <c r="O75" s="30"/>
      <c r="P75" s="32"/>
      <c r="Z75" t="s">
        <v>86</v>
      </c>
    </row>
    <row r="76" spans="2:26" hidden="1" outlineLevel="1" x14ac:dyDescent="0.25">
      <c r="B76" s="35"/>
      <c r="C76" s="36"/>
      <c r="D76" s="36"/>
      <c r="E76" s="37"/>
      <c r="F76" s="37"/>
      <c r="G76" s="36"/>
      <c r="H76" s="37"/>
      <c r="I76" s="18"/>
      <c r="J76" s="37"/>
      <c r="K76" s="18"/>
      <c r="L76" s="37"/>
      <c r="M76" s="18"/>
      <c r="N76" s="37"/>
      <c r="O76" s="37"/>
      <c r="P76" s="38"/>
      <c r="Z76" t="s">
        <v>86</v>
      </c>
    </row>
    <row r="77" spans="2:26" ht="18.75" hidden="1" outlineLevel="1" x14ac:dyDescent="0.25">
      <c r="B77" s="39" t="s">
        <v>22</v>
      </c>
      <c r="C77" s="40"/>
      <c r="D77" s="40"/>
      <c r="E77" s="41"/>
      <c r="F77" s="41"/>
      <c r="G77" s="40"/>
      <c r="H77" s="41"/>
      <c r="I77" s="42"/>
      <c r="J77" s="41"/>
      <c r="K77" s="42"/>
      <c r="L77" s="41"/>
      <c r="M77" s="42"/>
      <c r="N77" s="41"/>
      <c r="O77" s="41"/>
      <c r="P77" s="41"/>
      <c r="Z77" t="s">
        <v>86</v>
      </c>
    </row>
    <row r="78" spans="2:26" ht="51" hidden="1" outlineLevel="1" x14ac:dyDescent="0.25">
      <c r="B78" s="43" t="s">
        <v>23</v>
      </c>
      <c r="C78" s="44" t="s">
        <v>24</v>
      </c>
      <c r="D78" s="44" t="s">
        <v>25</v>
      </c>
      <c r="E78" s="44" t="s">
        <v>26</v>
      </c>
      <c r="F78" s="44" t="s">
        <v>27</v>
      </c>
      <c r="G78" s="44" t="s">
        <v>28</v>
      </c>
      <c r="H78" s="44" t="s">
        <v>29</v>
      </c>
      <c r="I78" s="45" t="s">
        <v>30</v>
      </c>
      <c r="J78" s="44" t="s">
        <v>620</v>
      </c>
      <c r="K78" s="45" t="s">
        <v>31</v>
      </c>
      <c r="L78" s="44" t="s">
        <v>621</v>
      </c>
      <c r="M78" s="45" t="s">
        <v>32</v>
      </c>
      <c r="N78" s="46">
        <v>2017</v>
      </c>
      <c r="O78" s="46">
        <v>2018</v>
      </c>
      <c r="P78" s="47">
        <v>2019</v>
      </c>
      <c r="Z78" t="s">
        <v>86</v>
      </c>
    </row>
    <row r="79" spans="2:26" ht="18.75" hidden="1" outlineLevel="1" x14ac:dyDescent="0.25">
      <c r="B79" s="93" t="s">
        <v>87</v>
      </c>
      <c r="C79" s="94"/>
      <c r="D79" s="94"/>
      <c r="E79" s="94"/>
      <c r="F79" s="94"/>
      <c r="G79" s="94"/>
      <c r="H79" s="94"/>
      <c r="I79" s="94"/>
      <c r="J79" s="94"/>
      <c r="K79" s="94"/>
      <c r="L79" s="94"/>
      <c r="M79" s="94"/>
      <c r="N79" s="94"/>
      <c r="O79" s="94"/>
      <c r="P79" s="95"/>
      <c r="Z79" t="s">
        <v>86</v>
      </c>
    </row>
    <row r="80" spans="2:26" ht="15.75" hidden="1" outlineLevel="1" x14ac:dyDescent="0.25">
      <c r="B80" s="48">
        <v>1</v>
      </c>
      <c r="C80" s="49" t="s">
        <v>88</v>
      </c>
      <c r="D80" s="50" t="s">
        <v>35</v>
      </c>
      <c r="E80" s="51">
        <v>368</v>
      </c>
      <c r="F80" s="48">
        <v>2017</v>
      </c>
      <c r="G80" s="52" t="s">
        <v>36</v>
      </c>
      <c r="H80" s="53"/>
      <c r="I80" s="54">
        <v>892.1</v>
      </c>
      <c r="J80" s="53"/>
      <c r="K80" s="54">
        <v>670.24</v>
      </c>
      <c r="L80" s="53"/>
      <c r="M80" s="54">
        <v>803.57999999999993</v>
      </c>
      <c r="N80" s="54">
        <f t="shared" ref="N80:N85" si="17">IF(F80=2017,H80*I80+J80*K80+L80*M80,0)</f>
        <v>0</v>
      </c>
      <c r="O80" s="54">
        <f t="shared" ref="O80:O85" si="18">IF(F80=2018,H80*I80+J80*K80+L80*M80,0)</f>
        <v>0</v>
      </c>
      <c r="P80" s="54">
        <f t="shared" ref="P80:P85" si="19">IF(F80=2019,H80*I80+J80*K80+L80*M80,0)</f>
        <v>0</v>
      </c>
      <c r="Q80">
        <f t="shared" ref="Q80:Q85" si="20">H80*I80</f>
        <v>0</v>
      </c>
      <c r="R80">
        <f t="shared" ref="R80:R85" si="21">J80*K80</f>
        <v>0</v>
      </c>
      <c r="S80">
        <f t="shared" ref="S80:S85" si="22">L80*M80</f>
        <v>0</v>
      </c>
      <c r="Y80" t="s">
        <v>89</v>
      </c>
      <c r="Z80" t="s">
        <v>86</v>
      </c>
    </row>
    <row r="81" spans="2:26" ht="15.75" hidden="1" outlineLevel="1" x14ac:dyDescent="0.25">
      <c r="B81" s="48">
        <v>2</v>
      </c>
      <c r="C81" s="49" t="s">
        <v>88</v>
      </c>
      <c r="D81" s="50" t="s">
        <v>90</v>
      </c>
      <c r="E81" s="51">
        <v>288</v>
      </c>
      <c r="F81" s="48">
        <v>2017</v>
      </c>
      <c r="G81" s="52" t="s">
        <v>36</v>
      </c>
      <c r="H81" s="53"/>
      <c r="I81" s="54">
        <v>517</v>
      </c>
      <c r="J81" s="53"/>
      <c r="K81" s="54">
        <v>388.21999999999997</v>
      </c>
      <c r="L81" s="53"/>
      <c r="M81" s="54">
        <v>466.09999999999997</v>
      </c>
      <c r="N81" s="54">
        <f t="shared" si="17"/>
        <v>0</v>
      </c>
      <c r="O81" s="54">
        <f t="shared" si="18"/>
        <v>0</v>
      </c>
      <c r="P81" s="54">
        <f t="shared" si="19"/>
        <v>0</v>
      </c>
      <c r="Q81">
        <f t="shared" si="20"/>
        <v>0</v>
      </c>
      <c r="R81">
        <f t="shared" si="21"/>
        <v>0</v>
      </c>
      <c r="S81">
        <f t="shared" si="22"/>
        <v>0</v>
      </c>
      <c r="Y81" t="s">
        <v>91</v>
      </c>
      <c r="Z81" t="s">
        <v>86</v>
      </c>
    </row>
    <row r="82" spans="2:26" ht="30" hidden="1" outlineLevel="1" x14ac:dyDescent="0.25">
      <c r="B82" s="48">
        <v>3</v>
      </c>
      <c r="C82" s="49" t="s">
        <v>92</v>
      </c>
      <c r="D82" s="50" t="s">
        <v>35</v>
      </c>
      <c r="E82" s="51">
        <v>352</v>
      </c>
      <c r="F82" s="48">
        <v>2017</v>
      </c>
      <c r="G82" s="52" t="s">
        <v>36</v>
      </c>
      <c r="H82" s="53"/>
      <c r="I82" s="54">
        <v>841.50000000000011</v>
      </c>
      <c r="J82" s="53"/>
      <c r="K82" s="54">
        <v>632.48</v>
      </c>
      <c r="L82" s="53"/>
      <c r="M82" s="54">
        <v>757.56</v>
      </c>
      <c r="N82" s="54">
        <f t="shared" si="17"/>
        <v>0</v>
      </c>
      <c r="O82" s="54">
        <f t="shared" si="18"/>
        <v>0</v>
      </c>
      <c r="P82" s="54">
        <f t="shared" si="19"/>
        <v>0</v>
      </c>
      <c r="Q82">
        <f t="shared" si="20"/>
        <v>0</v>
      </c>
      <c r="R82">
        <f t="shared" si="21"/>
        <v>0</v>
      </c>
      <c r="S82">
        <f t="shared" si="22"/>
        <v>0</v>
      </c>
      <c r="Y82" t="s">
        <v>93</v>
      </c>
      <c r="Z82" t="s">
        <v>86</v>
      </c>
    </row>
    <row r="83" spans="2:26" ht="30" hidden="1" outlineLevel="1" x14ac:dyDescent="0.25">
      <c r="B83" s="48">
        <v>4</v>
      </c>
      <c r="C83" s="49" t="s">
        <v>92</v>
      </c>
      <c r="D83" s="50" t="s">
        <v>90</v>
      </c>
      <c r="E83" s="51">
        <v>192</v>
      </c>
      <c r="F83" s="48">
        <v>2017</v>
      </c>
      <c r="G83" s="52" t="s">
        <v>36</v>
      </c>
      <c r="H83" s="53"/>
      <c r="I83" s="54">
        <v>578.6</v>
      </c>
      <c r="J83" s="53"/>
      <c r="K83" s="54">
        <v>435.41999999999996</v>
      </c>
      <c r="L83" s="53"/>
      <c r="M83" s="54">
        <v>521.55999999999995</v>
      </c>
      <c r="N83" s="54">
        <f t="shared" si="17"/>
        <v>0</v>
      </c>
      <c r="O83" s="54">
        <f t="shared" si="18"/>
        <v>0</v>
      </c>
      <c r="P83" s="54">
        <f t="shared" si="19"/>
        <v>0</v>
      </c>
      <c r="Q83">
        <f t="shared" si="20"/>
        <v>0</v>
      </c>
      <c r="R83">
        <f t="shared" si="21"/>
        <v>0</v>
      </c>
      <c r="S83">
        <f t="shared" si="22"/>
        <v>0</v>
      </c>
      <c r="Y83" t="s">
        <v>94</v>
      </c>
      <c r="Z83" t="s">
        <v>86</v>
      </c>
    </row>
    <row r="84" spans="2:26" ht="15.75" hidden="1" outlineLevel="1" x14ac:dyDescent="0.25">
      <c r="B84" s="48">
        <v>5</v>
      </c>
      <c r="C84" s="49" t="s">
        <v>95</v>
      </c>
      <c r="D84" s="50" t="s">
        <v>35</v>
      </c>
      <c r="E84" s="51">
        <v>336</v>
      </c>
      <c r="F84" s="48">
        <v>2017</v>
      </c>
      <c r="G84" s="52" t="s">
        <v>36</v>
      </c>
      <c r="H84" s="53"/>
      <c r="I84" s="54">
        <v>701.80000000000007</v>
      </c>
      <c r="J84" s="53"/>
      <c r="K84" s="54">
        <v>527.45999999999992</v>
      </c>
      <c r="L84" s="53"/>
      <c r="M84" s="54">
        <v>632.48</v>
      </c>
      <c r="N84" s="54">
        <f t="shared" si="17"/>
        <v>0</v>
      </c>
      <c r="O84" s="54">
        <f t="shared" si="18"/>
        <v>0</v>
      </c>
      <c r="P84" s="54">
        <f t="shared" si="19"/>
        <v>0</v>
      </c>
      <c r="Q84">
        <f t="shared" si="20"/>
        <v>0</v>
      </c>
      <c r="R84">
        <f t="shared" si="21"/>
        <v>0</v>
      </c>
      <c r="S84">
        <f t="shared" si="22"/>
        <v>0</v>
      </c>
      <c r="Y84" t="s">
        <v>96</v>
      </c>
      <c r="Z84" t="s">
        <v>86</v>
      </c>
    </row>
    <row r="85" spans="2:26" ht="15.75" hidden="1" outlineLevel="1" x14ac:dyDescent="0.25">
      <c r="B85" s="48">
        <v>6</v>
      </c>
      <c r="C85" s="49" t="s">
        <v>95</v>
      </c>
      <c r="D85" s="50" t="s">
        <v>90</v>
      </c>
      <c r="E85" s="51">
        <v>160</v>
      </c>
      <c r="F85" s="48">
        <v>2017</v>
      </c>
      <c r="G85" s="52" t="s">
        <v>36</v>
      </c>
      <c r="H85" s="53"/>
      <c r="I85" s="54">
        <v>520.30000000000007</v>
      </c>
      <c r="J85" s="53"/>
      <c r="K85" s="54">
        <v>391.76</v>
      </c>
      <c r="L85" s="53"/>
      <c r="M85" s="54">
        <v>468.46</v>
      </c>
      <c r="N85" s="54">
        <f t="shared" si="17"/>
        <v>0</v>
      </c>
      <c r="O85" s="54">
        <f t="shared" si="18"/>
        <v>0</v>
      </c>
      <c r="P85" s="54">
        <f t="shared" si="19"/>
        <v>0</v>
      </c>
      <c r="Q85">
        <f t="shared" si="20"/>
        <v>0</v>
      </c>
      <c r="R85">
        <f t="shared" si="21"/>
        <v>0</v>
      </c>
      <c r="S85">
        <f t="shared" si="22"/>
        <v>0</v>
      </c>
      <c r="Y85" t="s">
        <v>97</v>
      </c>
      <c r="Z85" t="s">
        <v>86</v>
      </c>
    </row>
    <row r="86" spans="2:26" ht="18.75" hidden="1" outlineLevel="1" x14ac:dyDescent="0.25">
      <c r="B86" s="93" t="s">
        <v>33</v>
      </c>
      <c r="C86" s="94"/>
      <c r="D86" s="94"/>
      <c r="E86" s="94"/>
      <c r="F86" s="94"/>
      <c r="G86" s="94"/>
      <c r="H86" s="94"/>
      <c r="I86" s="94"/>
      <c r="J86" s="94"/>
      <c r="K86" s="94"/>
      <c r="L86" s="94"/>
      <c r="M86" s="94"/>
      <c r="N86" s="94"/>
      <c r="O86" s="94"/>
      <c r="P86" s="95"/>
      <c r="Z86" t="s">
        <v>86</v>
      </c>
    </row>
    <row r="87" spans="2:26" ht="15.75" hidden="1" outlineLevel="1" x14ac:dyDescent="0.25">
      <c r="B87" s="48">
        <v>1</v>
      </c>
      <c r="C87" s="49" t="s">
        <v>98</v>
      </c>
      <c r="D87" s="50" t="s">
        <v>35</v>
      </c>
      <c r="E87" s="51">
        <v>192</v>
      </c>
      <c r="F87" s="48">
        <v>2017</v>
      </c>
      <c r="G87" s="52" t="s">
        <v>36</v>
      </c>
      <c r="H87" s="53"/>
      <c r="I87" s="54">
        <v>565.40000000000009</v>
      </c>
      <c r="J87" s="53"/>
      <c r="K87" s="54">
        <v>424.79999999999995</v>
      </c>
      <c r="L87" s="53"/>
      <c r="M87" s="54">
        <v>509.76</v>
      </c>
      <c r="N87" s="54">
        <f t="shared" ref="N87:N100" si="23">IF(F87=2017,H87*I87+J87*K87+L87*M87,0)</f>
        <v>0</v>
      </c>
      <c r="O87" s="54">
        <f t="shared" ref="O87:O100" si="24">IF(F87=2018,H87*I87+J87*K87+L87*M87,0)</f>
        <v>0</v>
      </c>
      <c r="P87" s="54">
        <f t="shared" ref="P87:P100" si="25">IF(F87=2019,H87*I87+J87*K87+L87*M87,0)</f>
        <v>0</v>
      </c>
      <c r="Q87">
        <f t="shared" ref="Q87:Q100" si="26">H87*I87</f>
        <v>0</v>
      </c>
      <c r="R87">
        <f t="shared" ref="R87:R100" si="27">J87*K87</f>
        <v>0</v>
      </c>
      <c r="S87">
        <f t="shared" ref="S87:S100" si="28">L87*M87</f>
        <v>0</v>
      </c>
      <c r="Y87" t="s">
        <v>99</v>
      </c>
      <c r="Z87" t="s">
        <v>86</v>
      </c>
    </row>
    <row r="88" spans="2:26" ht="15.75" hidden="1" outlineLevel="1" x14ac:dyDescent="0.25">
      <c r="B88" s="48">
        <v>2</v>
      </c>
      <c r="C88" s="49" t="s">
        <v>100</v>
      </c>
      <c r="D88" s="50" t="s">
        <v>35</v>
      </c>
      <c r="E88" s="51">
        <v>336</v>
      </c>
      <c r="F88" s="48">
        <v>2017</v>
      </c>
      <c r="G88" s="52" t="s">
        <v>36</v>
      </c>
      <c r="H88" s="53"/>
      <c r="I88" s="54">
        <v>700.7</v>
      </c>
      <c r="J88" s="53"/>
      <c r="K88" s="54">
        <v>526.28</v>
      </c>
      <c r="L88" s="53"/>
      <c r="M88" s="54">
        <v>631.29999999999995</v>
      </c>
      <c r="N88" s="54">
        <f t="shared" si="23"/>
        <v>0</v>
      </c>
      <c r="O88" s="54">
        <f t="shared" si="24"/>
        <v>0</v>
      </c>
      <c r="P88" s="54">
        <f t="shared" si="25"/>
        <v>0</v>
      </c>
      <c r="Q88">
        <f t="shared" si="26"/>
        <v>0</v>
      </c>
      <c r="R88">
        <f t="shared" si="27"/>
        <v>0</v>
      </c>
      <c r="S88">
        <f t="shared" si="28"/>
        <v>0</v>
      </c>
      <c r="Y88" t="s">
        <v>101</v>
      </c>
      <c r="Z88" t="s">
        <v>86</v>
      </c>
    </row>
    <row r="89" spans="2:26" ht="15.75" hidden="1" outlineLevel="1" x14ac:dyDescent="0.25">
      <c r="B89" s="48">
        <v>3</v>
      </c>
      <c r="C89" s="49" t="s">
        <v>102</v>
      </c>
      <c r="D89" s="50" t="s">
        <v>35</v>
      </c>
      <c r="E89" s="51">
        <v>208</v>
      </c>
      <c r="F89" s="48">
        <v>2017</v>
      </c>
      <c r="G89" s="52" t="s">
        <v>36</v>
      </c>
      <c r="H89" s="53"/>
      <c r="I89" s="54">
        <v>551.1</v>
      </c>
      <c r="J89" s="53"/>
      <c r="K89" s="54">
        <v>414.17999999999995</v>
      </c>
      <c r="L89" s="53"/>
      <c r="M89" s="54">
        <v>496.78</v>
      </c>
      <c r="N89" s="54">
        <f t="shared" si="23"/>
        <v>0</v>
      </c>
      <c r="O89" s="54">
        <f t="shared" si="24"/>
        <v>0</v>
      </c>
      <c r="P89" s="54">
        <f t="shared" si="25"/>
        <v>0</v>
      </c>
      <c r="Q89">
        <f t="shared" si="26"/>
        <v>0</v>
      </c>
      <c r="R89">
        <f t="shared" si="27"/>
        <v>0</v>
      </c>
      <c r="S89">
        <f t="shared" si="28"/>
        <v>0</v>
      </c>
      <c r="Y89" t="s">
        <v>103</v>
      </c>
      <c r="Z89" t="s">
        <v>86</v>
      </c>
    </row>
    <row r="90" spans="2:26" ht="15.75" hidden="1" outlineLevel="1" x14ac:dyDescent="0.25">
      <c r="B90" s="48">
        <v>4</v>
      </c>
      <c r="C90" s="49" t="s">
        <v>104</v>
      </c>
      <c r="D90" s="50" t="s">
        <v>35</v>
      </c>
      <c r="E90" s="51">
        <v>208</v>
      </c>
      <c r="F90" s="48">
        <v>2017</v>
      </c>
      <c r="G90" s="52" t="s">
        <v>36</v>
      </c>
      <c r="H90" s="53"/>
      <c r="I90" s="54">
        <v>783.2</v>
      </c>
      <c r="J90" s="53"/>
      <c r="K90" s="54">
        <v>588.81999999999994</v>
      </c>
      <c r="L90" s="53"/>
      <c r="M90" s="54">
        <v>705.64</v>
      </c>
      <c r="N90" s="54">
        <f t="shared" si="23"/>
        <v>0</v>
      </c>
      <c r="O90" s="54">
        <f t="shared" si="24"/>
        <v>0</v>
      </c>
      <c r="P90" s="54">
        <f t="shared" si="25"/>
        <v>0</v>
      </c>
      <c r="Q90">
        <f t="shared" si="26"/>
        <v>0</v>
      </c>
      <c r="R90">
        <f t="shared" si="27"/>
        <v>0</v>
      </c>
      <c r="S90">
        <f t="shared" si="28"/>
        <v>0</v>
      </c>
      <c r="Y90" t="s">
        <v>105</v>
      </c>
      <c r="Z90" t="s">
        <v>86</v>
      </c>
    </row>
    <row r="91" spans="2:26" ht="30" hidden="1" outlineLevel="1" x14ac:dyDescent="0.25">
      <c r="B91" s="48">
        <v>5</v>
      </c>
      <c r="C91" s="49" t="s">
        <v>106</v>
      </c>
      <c r="D91" s="50" t="s">
        <v>35</v>
      </c>
      <c r="E91" s="51">
        <v>304</v>
      </c>
      <c r="F91" s="48">
        <v>2017</v>
      </c>
      <c r="G91" s="52" t="s">
        <v>36</v>
      </c>
      <c r="H91" s="53"/>
      <c r="I91" s="54">
        <v>856.90000000000009</v>
      </c>
      <c r="J91" s="53"/>
      <c r="K91" s="54">
        <v>644.28</v>
      </c>
      <c r="L91" s="53"/>
      <c r="M91" s="54">
        <v>771.71999999999991</v>
      </c>
      <c r="N91" s="54">
        <f t="shared" si="23"/>
        <v>0</v>
      </c>
      <c r="O91" s="54">
        <f t="shared" si="24"/>
        <v>0</v>
      </c>
      <c r="P91" s="54">
        <f t="shared" si="25"/>
        <v>0</v>
      </c>
      <c r="Q91">
        <f t="shared" si="26"/>
        <v>0</v>
      </c>
      <c r="R91">
        <f t="shared" si="27"/>
        <v>0</v>
      </c>
      <c r="S91">
        <f t="shared" si="28"/>
        <v>0</v>
      </c>
      <c r="Y91" t="s">
        <v>107</v>
      </c>
      <c r="Z91" t="s">
        <v>86</v>
      </c>
    </row>
    <row r="92" spans="2:26" ht="30" hidden="1" outlineLevel="1" x14ac:dyDescent="0.25">
      <c r="B92" s="48">
        <v>6</v>
      </c>
      <c r="C92" s="49" t="s">
        <v>106</v>
      </c>
      <c r="D92" s="50" t="s">
        <v>38</v>
      </c>
      <c r="E92" s="51">
        <v>304</v>
      </c>
      <c r="F92" s="48">
        <v>2017</v>
      </c>
      <c r="G92" s="52" t="s">
        <v>36</v>
      </c>
      <c r="H92" s="53"/>
      <c r="I92" s="54">
        <v>727.1</v>
      </c>
      <c r="J92" s="53"/>
      <c r="K92" s="54">
        <v>546.33999999999992</v>
      </c>
      <c r="L92" s="53"/>
      <c r="M92" s="54">
        <v>654.9</v>
      </c>
      <c r="N92" s="54">
        <f t="shared" si="23"/>
        <v>0</v>
      </c>
      <c r="O92" s="54">
        <f t="shared" si="24"/>
        <v>0</v>
      </c>
      <c r="P92" s="54">
        <f t="shared" si="25"/>
        <v>0</v>
      </c>
      <c r="Q92">
        <f t="shared" si="26"/>
        <v>0</v>
      </c>
      <c r="R92">
        <f t="shared" si="27"/>
        <v>0</v>
      </c>
      <c r="S92">
        <f t="shared" si="28"/>
        <v>0</v>
      </c>
      <c r="Y92" t="s">
        <v>108</v>
      </c>
      <c r="Z92" t="s">
        <v>86</v>
      </c>
    </row>
    <row r="93" spans="2:26" ht="15.75" hidden="1" outlineLevel="1" x14ac:dyDescent="0.25">
      <c r="B93" s="48">
        <v>7</v>
      </c>
      <c r="C93" s="49" t="s">
        <v>109</v>
      </c>
      <c r="D93" s="50" t="s">
        <v>35</v>
      </c>
      <c r="E93" s="51">
        <v>272</v>
      </c>
      <c r="F93" s="48">
        <v>2017</v>
      </c>
      <c r="G93" s="52" t="s">
        <v>36</v>
      </c>
      <c r="H93" s="53"/>
      <c r="I93" s="54">
        <v>744.7</v>
      </c>
      <c r="J93" s="53"/>
      <c r="K93" s="54">
        <v>560.5</v>
      </c>
      <c r="L93" s="53"/>
      <c r="M93" s="54">
        <v>671.42</v>
      </c>
      <c r="N93" s="54">
        <f t="shared" si="23"/>
        <v>0</v>
      </c>
      <c r="O93" s="54">
        <f t="shared" si="24"/>
        <v>0</v>
      </c>
      <c r="P93" s="54">
        <f t="shared" si="25"/>
        <v>0</v>
      </c>
      <c r="Q93">
        <f t="shared" si="26"/>
        <v>0</v>
      </c>
      <c r="R93">
        <f t="shared" si="27"/>
        <v>0</v>
      </c>
      <c r="S93">
        <f t="shared" si="28"/>
        <v>0</v>
      </c>
      <c r="Y93" t="s">
        <v>110</v>
      </c>
      <c r="Z93" t="s">
        <v>86</v>
      </c>
    </row>
    <row r="94" spans="2:26" ht="30" hidden="1" outlineLevel="1" x14ac:dyDescent="0.25">
      <c r="B94" s="48">
        <v>8</v>
      </c>
      <c r="C94" s="49" t="s">
        <v>111</v>
      </c>
      <c r="D94" s="50" t="s">
        <v>35</v>
      </c>
      <c r="E94" s="51">
        <v>304</v>
      </c>
      <c r="F94" s="48">
        <v>2017</v>
      </c>
      <c r="G94" s="52" t="s">
        <v>36</v>
      </c>
      <c r="H94" s="53"/>
      <c r="I94" s="54">
        <v>520.29999999999995</v>
      </c>
      <c r="J94" s="53"/>
      <c r="K94" s="54">
        <v>391.76</v>
      </c>
      <c r="L94" s="53"/>
      <c r="M94" s="54">
        <v>468.46</v>
      </c>
      <c r="N94" s="54">
        <f t="shared" si="23"/>
        <v>0</v>
      </c>
      <c r="O94" s="54">
        <f t="shared" si="24"/>
        <v>0</v>
      </c>
      <c r="P94" s="54">
        <f t="shared" si="25"/>
        <v>0</v>
      </c>
      <c r="Q94">
        <f t="shared" si="26"/>
        <v>0</v>
      </c>
      <c r="R94">
        <f t="shared" si="27"/>
        <v>0</v>
      </c>
      <c r="S94">
        <f t="shared" si="28"/>
        <v>0</v>
      </c>
      <c r="Y94" t="s">
        <v>112</v>
      </c>
      <c r="Z94" t="s">
        <v>86</v>
      </c>
    </row>
    <row r="95" spans="2:26" ht="30" hidden="1" outlineLevel="1" x14ac:dyDescent="0.25">
      <c r="B95" s="48">
        <v>9</v>
      </c>
      <c r="C95" s="49" t="s">
        <v>111</v>
      </c>
      <c r="D95" s="50" t="s">
        <v>38</v>
      </c>
      <c r="E95" s="51">
        <v>128</v>
      </c>
      <c r="F95" s="48">
        <v>2017</v>
      </c>
      <c r="G95" s="52" t="s">
        <v>36</v>
      </c>
      <c r="H95" s="53"/>
      <c r="I95" s="54">
        <v>478.50000000000006</v>
      </c>
      <c r="J95" s="53"/>
      <c r="K95" s="54">
        <v>359.9</v>
      </c>
      <c r="L95" s="53"/>
      <c r="M95" s="54">
        <v>430.7</v>
      </c>
      <c r="N95" s="54">
        <f t="shared" si="23"/>
        <v>0</v>
      </c>
      <c r="O95" s="54">
        <f t="shared" si="24"/>
        <v>0</v>
      </c>
      <c r="P95" s="54">
        <f t="shared" si="25"/>
        <v>0</v>
      </c>
      <c r="Q95">
        <f t="shared" si="26"/>
        <v>0</v>
      </c>
      <c r="R95">
        <f t="shared" si="27"/>
        <v>0</v>
      </c>
      <c r="S95">
        <f t="shared" si="28"/>
        <v>0</v>
      </c>
      <c r="Y95" t="s">
        <v>113</v>
      </c>
      <c r="Z95" t="s">
        <v>86</v>
      </c>
    </row>
    <row r="96" spans="2:26" ht="15.75" hidden="1" outlineLevel="1" x14ac:dyDescent="0.25">
      <c r="B96" s="48">
        <v>10</v>
      </c>
      <c r="C96" s="49" t="s">
        <v>114</v>
      </c>
      <c r="D96" s="50" t="s">
        <v>35</v>
      </c>
      <c r="E96" s="51">
        <v>224</v>
      </c>
      <c r="F96" s="48">
        <v>2017</v>
      </c>
      <c r="G96" s="52" t="s">
        <v>36</v>
      </c>
      <c r="H96" s="53"/>
      <c r="I96" s="54">
        <v>520.30000000000007</v>
      </c>
      <c r="J96" s="53"/>
      <c r="K96" s="54">
        <v>391.76</v>
      </c>
      <c r="L96" s="53"/>
      <c r="M96" s="54">
        <v>468.46</v>
      </c>
      <c r="N96" s="54">
        <f t="shared" si="23"/>
        <v>0</v>
      </c>
      <c r="O96" s="54">
        <f t="shared" si="24"/>
        <v>0</v>
      </c>
      <c r="P96" s="54">
        <f t="shared" si="25"/>
        <v>0</v>
      </c>
      <c r="Q96">
        <f t="shared" si="26"/>
        <v>0</v>
      </c>
      <c r="R96">
        <f t="shared" si="27"/>
        <v>0</v>
      </c>
      <c r="S96">
        <f t="shared" si="28"/>
        <v>0</v>
      </c>
      <c r="Y96" t="s">
        <v>115</v>
      </c>
      <c r="Z96" t="s">
        <v>86</v>
      </c>
    </row>
    <row r="97" spans="2:26" ht="30" hidden="1" outlineLevel="1" x14ac:dyDescent="0.25">
      <c r="B97" s="48">
        <v>11</v>
      </c>
      <c r="C97" s="49" t="s">
        <v>116</v>
      </c>
      <c r="D97" s="50" t="s">
        <v>35</v>
      </c>
      <c r="E97" s="51">
        <v>224</v>
      </c>
      <c r="F97" s="48">
        <v>2017</v>
      </c>
      <c r="G97" s="52" t="s">
        <v>36</v>
      </c>
      <c r="H97" s="53"/>
      <c r="I97" s="54">
        <v>656.7</v>
      </c>
      <c r="J97" s="53"/>
      <c r="K97" s="54">
        <v>493.23999999999995</v>
      </c>
      <c r="L97" s="53"/>
      <c r="M97" s="54">
        <v>591.17999999999995</v>
      </c>
      <c r="N97" s="54">
        <f t="shared" si="23"/>
        <v>0</v>
      </c>
      <c r="O97" s="54">
        <f t="shared" si="24"/>
        <v>0</v>
      </c>
      <c r="P97" s="54">
        <f t="shared" si="25"/>
        <v>0</v>
      </c>
      <c r="Q97">
        <f t="shared" si="26"/>
        <v>0</v>
      </c>
      <c r="R97">
        <f t="shared" si="27"/>
        <v>0</v>
      </c>
      <c r="S97">
        <f t="shared" si="28"/>
        <v>0</v>
      </c>
      <c r="Y97" t="s">
        <v>117</v>
      </c>
      <c r="Z97" t="s">
        <v>86</v>
      </c>
    </row>
    <row r="98" spans="2:26" ht="30" hidden="1" outlineLevel="1" x14ac:dyDescent="0.25">
      <c r="B98" s="48">
        <v>12</v>
      </c>
      <c r="C98" s="49" t="s">
        <v>118</v>
      </c>
      <c r="D98" s="50" t="s">
        <v>35</v>
      </c>
      <c r="E98" s="51">
        <v>240</v>
      </c>
      <c r="F98" s="48">
        <v>2019</v>
      </c>
      <c r="G98" s="52" t="s">
        <v>36</v>
      </c>
      <c r="H98" s="53"/>
      <c r="I98" s="54">
        <v>742.50000000000011</v>
      </c>
      <c r="J98" s="53"/>
      <c r="K98" s="54">
        <v>558.14</v>
      </c>
      <c r="L98" s="53"/>
      <c r="M98" s="54">
        <v>669.06</v>
      </c>
      <c r="N98" s="54">
        <f t="shared" si="23"/>
        <v>0</v>
      </c>
      <c r="O98" s="54">
        <f t="shared" si="24"/>
        <v>0</v>
      </c>
      <c r="P98" s="54">
        <f t="shared" si="25"/>
        <v>0</v>
      </c>
      <c r="Q98">
        <f t="shared" si="26"/>
        <v>0</v>
      </c>
      <c r="R98">
        <f t="shared" si="27"/>
        <v>0</v>
      </c>
      <c r="S98">
        <f t="shared" si="28"/>
        <v>0</v>
      </c>
      <c r="Y98" t="s">
        <v>52</v>
      </c>
      <c r="Z98" t="s">
        <v>86</v>
      </c>
    </row>
    <row r="99" spans="2:26" ht="15.75" hidden="1" outlineLevel="1" x14ac:dyDescent="0.25">
      <c r="B99" s="48">
        <v>13</v>
      </c>
      <c r="C99" s="49" t="s">
        <v>119</v>
      </c>
      <c r="D99" s="50" t="s">
        <v>35</v>
      </c>
      <c r="E99" s="51">
        <v>240</v>
      </c>
      <c r="F99" s="48">
        <v>2019</v>
      </c>
      <c r="G99" s="52" t="s">
        <v>36</v>
      </c>
      <c r="H99" s="53"/>
      <c r="I99" s="54">
        <v>742.50000000000011</v>
      </c>
      <c r="J99" s="53"/>
      <c r="K99" s="54">
        <v>558.14</v>
      </c>
      <c r="L99" s="53"/>
      <c r="M99" s="54">
        <v>669.06</v>
      </c>
      <c r="N99" s="54">
        <f t="shared" si="23"/>
        <v>0</v>
      </c>
      <c r="O99" s="54">
        <f t="shared" si="24"/>
        <v>0</v>
      </c>
      <c r="P99" s="54">
        <f t="shared" si="25"/>
        <v>0</v>
      </c>
      <c r="Q99">
        <f t="shared" si="26"/>
        <v>0</v>
      </c>
      <c r="R99">
        <f t="shared" si="27"/>
        <v>0</v>
      </c>
      <c r="S99">
        <f t="shared" si="28"/>
        <v>0</v>
      </c>
      <c r="Y99" t="s">
        <v>52</v>
      </c>
      <c r="Z99" t="s">
        <v>86</v>
      </c>
    </row>
    <row r="100" spans="2:26" ht="15.75" hidden="1" outlineLevel="1" x14ac:dyDescent="0.25">
      <c r="B100" s="48">
        <v>14</v>
      </c>
      <c r="C100" s="49" t="s">
        <v>120</v>
      </c>
      <c r="D100" s="50" t="s">
        <v>35</v>
      </c>
      <c r="E100" s="51">
        <v>240</v>
      </c>
      <c r="F100" s="48">
        <v>2019</v>
      </c>
      <c r="G100" s="52" t="s">
        <v>36</v>
      </c>
      <c r="H100" s="53"/>
      <c r="I100" s="54">
        <v>742.50000000000011</v>
      </c>
      <c r="J100" s="53"/>
      <c r="K100" s="54">
        <v>558.14</v>
      </c>
      <c r="L100" s="53"/>
      <c r="M100" s="54">
        <v>669.06</v>
      </c>
      <c r="N100" s="54">
        <f t="shared" si="23"/>
        <v>0</v>
      </c>
      <c r="O100" s="54">
        <f t="shared" si="24"/>
        <v>0</v>
      </c>
      <c r="P100" s="54">
        <f t="shared" si="25"/>
        <v>0</v>
      </c>
      <c r="Q100">
        <f t="shared" si="26"/>
        <v>0</v>
      </c>
      <c r="R100">
        <f t="shared" si="27"/>
        <v>0</v>
      </c>
      <c r="S100">
        <f t="shared" si="28"/>
        <v>0</v>
      </c>
      <c r="Y100" t="s">
        <v>52</v>
      </c>
      <c r="Z100" t="s">
        <v>86</v>
      </c>
    </row>
    <row r="101" spans="2:26" ht="18.75" hidden="1" outlineLevel="1" x14ac:dyDescent="0.25">
      <c r="B101" s="93" t="s">
        <v>48</v>
      </c>
      <c r="C101" s="94"/>
      <c r="D101" s="94"/>
      <c r="E101" s="94"/>
      <c r="F101" s="94"/>
      <c r="G101" s="94"/>
      <c r="H101" s="94"/>
      <c r="I101" s="94"/>
      <c r="J101" s="94"/>
      <c r="K101" s="94"/>
      <c r="L101" s="94"/>
      <c r="M101" s="94"/>
      <c r="N101" s="94"/>
      <c r="O101" s="94"/>
      <c r="P101" s="95"/>
      <c r="Z101" t="s">
        <v>86</v>
      </c>
    </row>
    <row r="102" spans="2:26" ht="15.75" hidden="1" outlineLevel="1" x14ac:dyDescent="0.25">
      <c r="B102" s="48">
        <v>1</v>
      </c>
      <c r="C102" s="49" t="s">
        <v>121</v>
      </c>
      <c r="D102" s="50" t="s">
        <v>35</v>
      </c>
      <c r="E102" s="51">
        <v>288</v>
      </c>
      <c r="F102" s="48">
        <v>2019</v>
      </c>
      <c r="G102" s="52" t="s">
        <v>36</v>
      </c>
      <c r="H102" s="53"/>
      <c r="I102" s="54">
        <v>742.50000000000011</v>
      </c>
      <c r="J102" s="53"/>
      <c r="K102" s="54">
        <v>558.14</v>
      </c>
      <c r="L102" s="53"/>
      <c r="M102" s="54">
        <v>669.06</v>
      </c>
      <c r="N102" s="54">
        <f t="shared" ref="N102:N107" si="29">IF(F102=2017,H102*I102+J102*K102+L102*M102,0)</f>
        <v>0</v>
      </c>
      <c r="O102" s="54">
        <f t="shared" ref="O102:O107" si="30">IF(F102=2018,H102*I102+J102*K102+L102*M102,0)</f>
        <v>0</v>
      </c>
      <c r="P102" s="54">
        <f t="shared" ref="P102:P107" si="31">IF(F102=2019,H102*I102+J102*K102+L102*M102,0)</f>
        <v>0</v>
      </c>
      <c r="Q102">
        <f t="shared" ref="Q102:Q107" si="32">H102*I102</f>
        <v>0</v>
      </c>
      <c r="R102">
        <f t="shared" ref="R102:R107" si="33">J102*K102</f>
        <v>0</v>
      </c>
      <c r="S102">
        <f t="shared" ref="S102:S107" si="34">L102*M102</f>
        <v>0</v>
      </c>
      <c r="Y102" t="s">
        <v>52</v>
      </c>
      <c r="Z102" t="s">
        <v>86</v>
      </c>
    </row>
    <row r="103" spans="2:26" ht="30" hidden="1" outlineLevel="1" x14ac:dyDescent="0.25">
      <c r="B103" s="48">
        <v>2</v>
      </c>
      <c r="C103" s="49" t="s">
        <v>122</v>
      </c>
      <c r="D103" s="50" t="s">
        <v>35</v>
      </c>
      <c r="E103" s="51">
        <v>272</v>
      </c>
      <c r="F103" s="48">
        <v>2019</v>
      </c>
      <c r="G103" s="52" t="s">
        <v>36</v>
      </c>
      <c r="H103" s="53"/>
      <c r="I103" s="54">
        <v>742.50000000000011</v>
      </c>
      <c r="J103" s="53"/>
      <c r="K103" s="54">
        <v>558.14</v>
      </c>
      <c r="L103" s="53"/>
      <c r="M103" s="54">
        <v>669.06</v>
      </c>
      <c r="N103" s="54">
        <f t="shared" si="29"/>
        <v>0</v>
      </c>
      <c r="O103" s="54">
        <f t="shared" si="30"/>
        <v>0</v>
      </c>
      <c r="P103" s="54">
        <f t="shared" si="31"/>
        <v>0</v>
      </c>
      <c r="Q103">
        <f t="shared" si="32"/>
        <v>0</v>
      </c>
      <c r="R103">
        <f t="shared" si="33"/>
        <v>0</v>
      </c>
      <c r="S103">
        <f t="shared" si="34"/>
        <v>0</v>
      </c>
      <c r="Y103" t="s">
        <v>52</v>
      </c>
      <c r="Z103" t="s">
        <v>86</v>
      </c>
    </row>
    <row r="104" spans="2:26" ht="30" hidden="1" outlineLevel="1" x14ac:dyDescent="0.25">
      <c r="B104" s="48">
        <v>3</v>
      </c>
      <c r="C104" s="49" t="s">
        <v>123</v>
      </c>
      <c r="D104" s="50" t="s">
        <v>35</v>
      </c>
      <c r="E104" s="51">
        <v>336</v>
      </c>
      <c r="F104" s="48">
        <v>2017</v>
      </c>
      <c r="G104" s="52" t="s">
        <v>36</v>
      </c>
      <c r="H104" s="53"/>
      <c r="I104" s="54">
        <v>814.00000000000011</v>
      </c>
      <c r="J104" s="53"/>
      <c r="K104" s="54">
        <v>612.41999999999996</v>
      </c>
      <c r="L104" s="53"/>
      <c r="M104" s="54">
        <v>732.78</v>
      </c>
      <c r="N104" s="54">
        <f t="shared" si="29"/>
        <v>0</v>
      </c>
      <c r="O104" s="54">
        <f t="shared" si="30"/>
        <v>0</v>
      </c>
      <c r="P104" s="54">
        <f t="shared" si="31"/>
        <v>0</v>
      </c>
      <c r="Q104">
        <f t="shared" si="32"/>
        <v>0</v>
      </c>
      <c r="R104">
        <f t="shared" si="33"/>
        <v>0</v>
      </c>
      <c r="S104">
        <f t="shared" si="34"/>
        <v>0</v>
      </c>
      <c r="Y104" t="s">
        <v>124</v>
      </c>
      <c r="Z104" t="s">
        <v>86</v>
      </c>
    </row>
    <row r="105" spans="2:26" ht="30" hidden="1" outlineLevel="1" x14ac:dyDescent="0.25">
      <c r="B105" s="48">
        <v>4</v>
      </c>
      <c r="C105" s="49" t="s">
        <v>125</v>
      </c>
      <c r="D105" s="50" t="s">
        <v>35</v>
      </c>
      <c r="E105" s="51">
        <v>320</v>
      </c>
      <c r="F105" s="48">
        <v>2019</v>
      </c>
      <c r="G105" s="52" t="s">
        <v>36</v>
      </c>
      <c r="H105" s="53"/>
      <c r="I105" s="54">
        <v>742.50000000000011</v>
      </c>
      <c r="J105" s="53"/>
      <c r="K105" s="54">
        <v>558.14</v>
      </c>
      <c r="L105" s="53"/>
      <c r="M105" s="54">
        <v>669.06</v>
      </c>
      <c r="N105" s="54">
        <f t="shared" si="29"/>
        <v>0</v>
      </c>
      <c r="O105" s="54">
        <f t="shared" si="30"/>
        <v>0</v>
      </c>
      <c r="P105" s="54">
        <f t="shared" si="31"/>
        <v>0</v>
      </c>
      <c r="Q105">
        <f t="shared" si="32"/>
        <v>0</v>
      </c>
      <c r="R105">
        <f t="shared" si="33"/>
        <v>0</v>
      </c>
      <c r="S105">
        <f t="shared" si="34"/>
        <v>0</v>
      </c>
      <c r="Y105" t="s">
        <v>52</v>
      </c>
      <c r="Z105" t="s">
        <v>86</v>
      </c>
    </row>
    <row r="106" spans="2:26" ht="30" hidden="1" outlineLevel="1" x14ac:dyDescent="0.25">
      <c r="B106" s="48">
        <v>5</v>
      </c>
      <c r="C106" s="49" t="s">
        <v>126</v>
      </c>
      <c r="D106" s="50" t="s">
        <v>35</v>
      </c>
      <c r="E106" s="51">
        <v>384</v>
      </c>
      <c r="F106" s="48">
        <v>2018</v>
      </c>
      <c r="G106" s="52" t="s">
        <v>36</v>
      </c>
      <c r="H106" s="53"/>
      <c r="I106" s="54">
        <v>655.6</v>
      </c>
      <c r="J106" s="53"/>
      <c r="K106" s="54">
        <v>493.23999999999995</v>
      </c>
      <c r="L106" s="53"/>
      <c r="M106" s="54">
        <v>591.17999999999995</v>
      </c>
      <c r="N106" s="54">
        <f t="shared" si="29"/>
        <v>0</v>
      </c>
      <c r="O106" s="54">
        <f t="shared" si="30"/>
        <v>0</v>
      </c>
      <c r="P106" s="54">
        <f t="shared" si="31"/>
        <v>0</v>
      </c>
      <c r="Q106">
        <f t="shared" si="32"/>
        <v>0</v>
      </c>
      <c r="R106">
        <f t="shared" si="33"/>
        <v>0</v>
      </c>
      <c r="S106">
        <f t="shared" si="34"/>
        <v>0</v>
      </c>
      <c r="Y106" t="s">
        <v>127</v>
      </c>
      <c r="Z106" t="s">
        <v>86</v>
      </c>
    </row>
    <row r="107" spans="2:26" ht="30" hidden="1" outlineLevel="1" x14ac:dyDescent="0.25">
      <c r="B107" s="48">
        <v>6</v>
      </c>
      <c r="C107" s="49" t="s">
        <v>128</v>
      </c>
      <c r="D107" s="50" t="s">
        <v>35</v>
      </c>
      <c r="E107" s="51">
        <v>272</v>
      </c>
      <c r="F107" s="48">
        <v>2018</v>
      </c>
      <c r="G107" s="52" t="s">
        <v>36</v>
      </c>
      <c r="H107" s="53"/>
      <c r="I107" s="54">
        <v>519.20000000000005</v>
      </c>
      <c r="J107" s="53"/>
      <c r="K107" s="54">
        <v>390.58</v>
      </c>
      <c r="L107" s="53"/>
      <c r="M107" s="54">
        <v>467.28</v>
      </c>
      <c r="N107" s="54">
        <f t="shared" si="29"/>
        <v>0</v>
      </c>
      <c r="O107" s="54">
        <f t="shared" si="30"/>
        <v>0</v>
      </c>
      <c r="P107" s="54">
        <f t="shared" si="31"/>
        <v>0</v>
      </c>
      <c r="Q107">
        <f t="shared" si="32"/>
        <v>0</v>
      </c>
      <c r="R107">
        <f t="shared" si="33"/>
        <v>0</v>
      </c>
      <c r="S107">
        <f t="shared" si="34"/>
        <v>0</v>
      </c>
      <c r="Y107" t="s">
        <v>129</v>
      </c>
      <c r="Z107" t="s">
        <v>86</v>
      </c>
    </row>
    <row r="108" spans="2:26" hidden="1" outlineLevel="1" x14ac:dyDescent="0.25">
      <c r="Z108" t="s">
        <v>86</v>
      </c>
    </row>
    <row r="109" spans="2:26" ht="18.75" hidden="1" outlineLevel="1" x14ac:dyDescent="0.25">
      <c r="B109" s="39" t="s">
        <v>68</v>
      </c>
      <c r="C109" s="40"/>
      <c r="D109" s="55"/>
      <c r="E109" s="41"/>
      <c r="F109" s="56"/>
      <c r="G109" s="40"/>
      <c r="H109" s="41"/>
      <c r="I109" s="42"/>
      <c r="J109" s="56"/>
      <c r="K109" s="42"/>
      <c r="L109" s="41"/>
      <c r="M109" s="42"/>
      <c r="N109" s="41"/>
      <c r="O109" s="41"/>
      <c r="P109" s="56"/>
      <c r="Z109" t="s">
        <v>86</v>
      </c>
    </row>
    <row r="110" spans="2:26" ht="51" hidden="1" outlineLevel="1" x14ac:dyDescent="0.25">
      <c r="B110" s="43" t="s">
        <v>23</v>
      </c>
      <c r="C110" s="44" t="s">
        <v>24</v>
      </c>
      <c r="D110" s="44" t="s">
        <v>25</v>
      </c>
      <c r="E110" s="44" t="s">
        <v>26</v>
      </c>
      <c r="F110" s="44" t="s">
        <v>27</v>
      </c>
      <c r="G110" s="44" t="s">
        <v>28</v>
      </c>
      <c r="H110" s="44" t="s">
        <v>69</v>
      </c>
      <c r="I110" s="45" t="s">
        <v>69</v>
      </c>
      <c r="J110" s="44" t="s">
        <v>622</v>
      </c>
      <c r="K110" s="45" t="s">
        <v>70</v>
      </c>
      <c r="L110" s="44" t="s">
        <v>623</v>
      </c>
      <c r="M110" s="45" t="s">
        <v>71</v>
      </c>
      <c r="N110" s="46">
        <v>2017</v>
      </c>
      <c r="O110" s="46">
        <v>2018</v>
      </c>
      <c r="P110" s="47">
        <v>2019</v>
      </c>
      <c r="Z110" t="s">
        <v>86</v>
      </c>
    </row>
    <row r="111" spans="2:26" ht="18.75" hidden="1" outlineLevel="1" x14ac:dyDescent="0.25">
      <c r="B111" s="93" t="s">
        <v>87</v>
      </c>
      <c r="C111" s="94"/>
      <c r="D111" s="94"/>
      <c r="E111" s="94"/>
      <c r="F111" s="94"/>
      <c r="G111" s="94"/>
      <c r="H111" s="94"/>
      <c r="I111" s="94"/>
      <c r="J111" s="94"/>
      <c r="K111" s="94"/>
      <c r="L111" s="94"/>
      <c r="M111" s="94"/>
      <c r="N111" s="94"/>
      <c r="O111" s="94"/>
      <c r="P111" s="95"/>
      <c r="Z111" t="s">
        <v>86</v>
      </c>
    </row>
    <row r="112" spans="2:26" ht="30" hidden="1" outlineLevel="1" x14ac:dyDescent="0.25">
      <c r="B112" s="48">
        <v>1</v>
      </c>
      <c r="C112" s="49" t="s">
        <v>88</v>
      </c>
      <c r="D112" s="50" t="s">
        <v>72</v>
      </c>
      <c r="E112" s="51"/>
      <c r="F112" s="48">
        <v>2018</v>
      </c>
      <c r="G112" s="52" t="s">
        <v>73</v>
      </c>
      <c r="H112" s="57" t="s">
        <v>69</v>
      </c>
      <c r="I112" s="58" t="s">
        <v>69</v>
      </c>
      <c r="J112" s="53"/>
      <c r="K112" s="54">
        <v>838</v>
      </c>
      <c r="L112" s="53"/>
      <c r="M112" s="54">
        <v>1004</v>
      </c>
      <c r="N112" s="59">
        <f>IF(F112=2017,J112*K112+L112*M112,0)</f>
        <v>0</v>
      </c>
      <c r="O112" s="54">
        <f>IF(F112=2018,J112*K112+L112*M112,0)</f>
        <v>0</v>
      </c>
      <c r="P112" s="54">
        <f>IF(F112=2019,J112*K112+L112*M112,0)</f>
        <v>0</v>
      </c>
      <c r="T112">
        <f>J112*K112</f>
        <v>0</v>
      </c>
      <c r="U112">
        <f>L112*M112</f>
        <v>0</v>
      </c>
      <c r="Y112" t="s">
        <v>52</v>
      </c>
      <c r="Z112" t="s">
        <v>86</v>
      </c>
    </row>
    <row r="113" spans="2:26" ht="30" hidden="1" outlineLevel="1" x14ac:dyDescent="0.25">
      <c r="B113" s="48">
        <v>2</v>
      </c>
      <c r="C113" s="49" t="s">
        <v>92</v>
      </c>
      <c r="D113" s="50" t="s">
        <v>72</v>
      </c>
      <c r="E113" s="51"/>
      <c r="F113" s="48">
        <v>2018</v>
      </c>
      <c r="G113" s="52" t="s">
        <v>73</v>
      </c>
      <c r="H113" s="57" t="s">
        <v>69</v>
      </c>
      <c r="I113" s="58" t="s">
        <v>69</v>
      </c>
      <c r="J113" s="53"/>
      <c r="K113" s="54">
        <v>791</v>
      </c>
      <c r="L113" s="53"/>
      <c r="M113" s="54">
        <v>947</v>
      </c>
      <c r="N113" s="59">
        <f>IF(F113=2017,J113*K113+L113*M113,0)</f>
        <v>0</v>
      </c>
      <c r="O113" s="54">
        <f>IF(F113=2018,J113*K113+L113*M113,0)</f>
        <v>0</v>
      </c>
      <c r="P113" s="54">
        <f>IF(F113=2019,J113*K113+L113*M113,0)</f>
        <v>0</v>
      </c>
      <c r="T113">
        <f>J113*K113</f>
        <v>0</v>
      </c>
      <c r="U113">
        <f>L113*M113</f>
        <v>0</v>
      </c>
      <c r="Y113" t="s">
        <v>52</v>
      </c>
      <c r="Z113" t="s">
        <v>86</v>
      </c>
    </row>
    <row r="114" spans="2:26" ht="30" hidden="1" outlineLevel="1" x14ac:dyDescent="0.25">
      <c r="B114" s="48">
        <v>3</v>
      </c>
      <c r="C114" s="49" t="s">
        <v>95</v>
      </c>
      <c r="D114" s="50" t="s">
        <v>72</v>
      </c>
      <c r="E114" s="51"/>
      <c r="F114" s="48">
        <v>2018</v>
      </c>
      <c r="G114" s="52" t="s">
        <v>73</v>
      </c>
      <c r="H114" s="57" t="s">
        <v>69</v>
      </c>
      <c r="I114" s="58" t="s">
        <v>69</v>
      </c>
      <c r="J114" s="53"/>
      <c r="K114" s="54">
        <v>659</v>
      </c>
      <c r="L114" s="53"/>
      <c r="M114" s="54">
        <v>791</v>
      </c>
      <c r="N114" s="59">
        <f>IF(F114=2017,J114*K114+L114*M114,0)</f>
        <v>0</v>
      </c>
      <c r="O114" s="54">
        <f>IF(F114=2018,J114*K114+L114*M114,0)</f>
        <v>0</v>
      </c>
      <c r="P114" s="54">
        <f>IF(F114=2019,J114*K114+L114*M114,0)</f>
        <v>0</v>
      </c>
      <c r="T114">
        <f>J114*K114</f>
        <v>0</v>
      </c>
      <c r="U114">
        <f>L114*M114</f>
        <v>0</v>
      </c>
      <c r="Y114" t="s">
        <v>52</v>
      </c>
      <c r="Z114" t="s">
        <v>86</v>
      </c>
    </row>
    <row r="115" spans="2:26" ht="18.75" hidden="1" outlineLevel="1" x14ac:dyDescent="0.25">
      <c r="B115" s="93" t="s">
        <v>33</v>
      </c>
      <c r="C115" s="94"/>
      <c r="D115" s="94"/>
      <c r="E115" s="94"/>
      <c r="F115" s="94"/>
      <c r="G115" s="94"/>
      <c r="H115" s="94"/>
      <c r="I115" s="94"/>
      <c r="J115" s="94"/>
      <c r="K115" s="94"/>
      <c r="L115" s="94"/>
      <c r="M115" s="94"/>
      <c r="N115" s="94"/>
      <c r="O115" s="94"/>
      <c r="P115" s="95"/>
      <c r="Z115" t="s">
        <v>86</v>
      </c>
    </row>
    <row r="116" spans="2:26" ht="30" hidden="1" outlineLevel="1" x14ac:dyDescent="0.25">
      <c r="B116" s="48">
        <v>1</v>
      </c>
      <c r="C116" s="49" t="s">
        <v>98</v>
      </c>
      <c r="D116" s="50" t="s">
        <v>72</v>
      </c>
      <c r="E116" s="51"/>
      <c r="F116" s="48">
        <v>2018</v>
      </c>
      <c r="G116" s="52" t="s">
        <v>73</v>
      </c>
      <c r="H116" s="57" t="s">
        <v>69</v>
      </c>
      <c r="I116" s="58" t="s">
        <v>69</v>
      </c>
      <c r="J116" s="53"/>
      <c r="K116" s="54">
        <v>701</v>
      </c>
      <c r="L116" s="53"/>
      <c r="M116" s="54">
        <v>839</v>
      </c>
      <c r="N116" s="59">
        <f t="shared" ref="N116:N127" si="35">IF(F116=2017,J116*K116+L116*M116,0)</f>
        <v>0</v>
      </c>
      <c r="O116" s="54">
        <f t="shared" ref="O116:O127" si="36">IF(F116=2018,J116*K116+L116*M116,0)</f>
        <v>0</v>
      </c>
      <c r="P116" s="54">
        <f t="shared" ref="P116:P127" si="37">IF(F116=2019,J116*K116+L116*M116,0)</f>
        <v>0</v>
      </c>
      <c r="T116">
        <f t="shared" ref="T116:T127" si="38">J116*K116</f>
        <v>0</v>
      </c>
      <c r="U116">
        <f t="shared" ref="U116:U127" si="39">L116*M116</f>
        <v>0</v>
      </c>
      <c r="Y116" t="s">
        <v>52</v>
      </c>
      <c r="Z116" t="s">
        <v>86</v>
      </c>
    </row>
    <row r="117" spans="2:26" ht="30" hidden="1" outlineLevel="1" x14ac:dyDescent="0.25">
      <c r="B117" s="48">
        <v>2</v>
      </c>
      <c r="C117" s="49" t="s">
        <v>100</v>
      </c>
      <c r="D117" s="50" t="s">
        <v>72</v>
      </c>
      <c r="E117" s="51"/>
      <c r="F117" s="48">
        <v>2017</v>
      </c>
      <c r="G117" s="52" t="s">
        <v>73</v>
      </c>
      <c r="H117" s="57" t="s">
        <v>69</v>
      </c>
      <c r="I117" s="58" t="s">
        <v>69</v>
      </c>
      <c r="J117" s="53"/>
      <c r="K117" s="54">
        <v>701</v>
      </c>
      <c r="L117" s="53"/>
      <c r="M117" s="54">
        <v>839</v>
      </c>
      <c r="N117" s="59">
        <f t="shared" si="35"/>
        <v>0</v>
      </c>
      <c r="O117" s="54">
        <f t="shared" si="36"/>
        <v>0</v>
      </c>
      <c r="P117" s="54">
        <f t="shared" si="37"/>
        <v>0</v>
      </c>
      <c r="T117">
        <f t="shared" si="38"/>
        <v>0</v>
      </c>
      <c r="U117">
        <f t="shared" si="39"/>
        <v>0</v>
      </c>
      <c r="Y117" t="s">
        <v>52</v>
      </c>
      <c r="Z117" t="s">
        <v>86</v>
      </c>
    </row>
    <row r="118" spans="2:26" ht="30" hidden="1" outlineLevel="1" x14ac:dyDescent="0.25">
      <c r="B118" s="48">
        <v>3</v>
      </c>
      <c r="C118" s="49" t="s">
        <v>102</v>
      </c>
      <c r="D118" s="50" t="s">
        <v>72</v>
      </c>
      <c r="E118" s="51"/>
      <c r="F118" s="48">
        <v>2018</v>
      </c>
      <c r="G118" s="52" t="s">
        <v>73</v>
      </c>
      <c r="H118" s="57" t="s">
        <v>69</v>
      </c>
      <c r="I118" s="58" t="s">
        <v>69</v>
      </c>
      <c r="J118" s="53"/>
      <c r="K118" s="54">
        <v>701</v>
      </c>
      <c r="L118" s="53"/>
      <c r="M118" s="54">
        <v>839</v>
      </c>
      <c r="N118" s="59">
        <f t="shared" si="35"/>
        <v>0</v>
      </c>
      <c r="O118" s="54">
        <f t="shared" si="36"/>
        <v>0</v>
      </c>
      <c r="P118" s="54">
        <f t="shared" si="37"/>
        <v>0</v>
      </c>
      <c r="T118">
        <f t="shared" si="38"/>
        <v>0</v>
      </c>
      <c r="U118">
        <f t="shared" si="39"/>
        <v>0</v>
      </c>
      <c r="Y118" t="s">
        <v>52</v>
      </c>
      <c r="Z118" t="s">
        <v>86</v>
      </c>
    </row>
    <row r="119" spans="2:26" ht="30" hidden="1" outlineLevel="1" x14ac:dyDescent="0.25">
      <c r="B119" s="48">
        <v>4</v>
      </c>
      <c r="C119" s="49" t="s">
        <v>104</v>
      </c>
      <c r="D119" s="50" t="s">
        <v>72</v>
      </c>
      <c r="E119" s="51"/>
      <c r="F119" s="48">
        <v>2018</v>
      </c>
      <c r="G119" s="52" t="s">
        <v>73</v>
      </c>
      <c r="H119" s="57" t="s">
        <v>69</v>
      </c>
      <c r="I119" s="58" t="s">
        <v>69</v>
      </c>
      <c r="J119" s="53"/>
      <c r="K119" s="54">
        <v>701</v>
      </c>
      <c r="L119" s="53"/>
      <c r="M119" s="54">
        <v>839</v>
      </c>
      <c r="N119" s="59">
        <f t="shared" si="35"/>
        <v>0</v>
      </c>
      <c r="O119" s="54">
        <f t="shared" si="36"/>
        <v>0</v>
      </c>
      <c r="P119" s="54">
        <f t="shared" si="37"/>
        <v>0</v>
      </c>
      <c r="T119">
        <f t="shared" si="38"/>
        <v>0</v>
      </c>
      <c r="U119">
        <f t="shared" si="39"/>
        <v>0</v>
      </c>
      <c r="Y119" t="s">
        <v>52</v>
      </c>
      <c r="Z119" t="s">
        <v>86</v>
      </c>
    </row>
    <row r="120" spans="2:26" ht="30" hidden="1" outlineLevel="1" x14ac:dyDescent="0.25">
      <c r="B120" s="48">
        <v>5</v>
      </c>
      <c r="C120" s="49" t="s">
        <v>106</v>
      </c>
      <c r="D120" s="50" t="s">
        <v>72</v>
      </c>
      <c r="E120" s="51"/>
      <c r="F120" s="48">
        <v>2018</v>
      </c>
      <c r="G120" s="52" t="s">
        <v>73</v>
      </c>
      <c r="H120" s="57" t="s">
        <v>69</v>
      </c>
      <c r="I120" s="58" t="s">
        <v>69</v>
      </c>
      <c r="J120" s="53"/>
      <c r="K120" s="54">
        <v>701</v>
      </c>
      <c r="L120" s="53"/>
      <c r="M120" s="54">
        <v>839</v>
      </c>
      <c r="N120" s="59">
        <f t="shared" si="35"/>
        <v>0</v>
      </c>
      <c r="O120" s="54">
        <f t="shared" si="36"/>
        <v>0</v>
      </c>
      <c r="P120" s="54">
        <f t="shared" si="37"/>
        <v>0</v>
      </c>
      <c r="T120">
        <f t="shared" si="38"/>
        <v>0</v>
      </c>
      <c r="U120">
        <f t="shared" si="39"/>
        <v>0</v>
      </c>
      <c r="Y120" t="s">
        <v>52</v>
      </c>
      <c r="Z120" t="s">
        <v>86</v>
      </c>
    </row>
    <row r="121" spans="2:26" ht="30" hidden="1" outlineLevel="1" x14ac:dyDescent="0.25">
      <c r="B121" s="48">
        <v>6</v>
      </c>
      <c r="C121" s="49" t="s">
        <v>109</v>
      </c>
      <c r="D121" s="50" t="s">
        <v>72</v>
      </c>
      <c r="E121" s="51"/>
      <c r="F121" s="48">
        <v>2017</v>
      </c>
      <c r="G121" s="52" t="s">
        <v>73</v>
      </c>
      <c r="H121" s="57" t="s">
        <v>69</v>
      </c>
      <c r="I121" s="58" t="s">
        <v>69</v>
      </c>
      <c r="J121" s="53"/>
      <c r="K121" s="54">
        <v>701</v>
      </c>
      <c r="L121" s="53"/>
      <c r="M121" s="54">
        <v>839</v>
      </c>
      <c r="N121" s="59">
        <f t="shared" si="35"/>
        <v>0</v>
      </c>
      <c r="O121" s="54">
        <f t="shared" si="36"/>
        <v>0</v>
      </c>
      <c r="P121" s="54">
        <f t="shared" si="37"/>
        <v>0</v>
      </c>
      <c r="T121">
        <f t="shared" si="38"/>
        <v>0</v>
      </c>
      <c r="U121">
        <f t="shared" si="39"/>
        <v>0</v>
      </c>
      <c r="Y121" t="s">
        <v>130</v>
      </c>
      <c r="Z121" t="s">
        <v>86</v>
      </c>
    </row>
    <row r="122" spans="2:26" ht="30" hidden="1" outlineLevel="1" x14ac:dyDescent="0.25">
      <c r="B122" s="48">
        <v>7</v>
      </c>
      <c r="C122" s="49" t="s">
        <v>111</v>
      </c>
      <c r="D122" s="50" t="s">
        <v>72</v>
      </c>
      <c r="E122" s="51"/>
      <c r="F122" s="48">
        <v>2018</v>
      </c>
      <c r="G122" s="52" t="s">
        <v>73</v>
      </c>
      <c r="H122" s="57" t="s">
        <v>69</v>
      </c>
      <c r="I122" s="58" t="s">
        <v>69</v>
      </c>
      <c r="J122" s="53"/>
      <c r="K122" s="54">
        <v>701</v>
      </c>
      <c r="L122" s="53"/>
      <c r="M122" s="54">
        <v>839</v>
      </c>
      <c r="N122" s="59">
        <f t="shared" si="35"/>
        <v>0</v>
      </c>
      <c r="O122" s="54">
        <f t="shared" si="36"/>
        <v>0</v>
      </c>
      <c r="P122" s="54">
        <f t="shared" si="37"/>
        <v>0</v>
      </c>
      <c r="T122">
        <f t="shared" si="38"/>
        <v>0</v>
      </c>
      <c r="U122">
        <f t="shared" si="39"/>
        <v>0</v>
      </c>
      <c r="Y122" t="s">
        <v>52</v>
      </c>
      <c r="Z122" t="s">
        <v>86</v>
      </c>
    </row>
    <row r="123" spans="2:26" ht="30" hidden="1" outlineLevel="1" x14ac:dyDescent="0.25">
      <c r="B123" s="48">
        <v>8</v>
      </c>
      <c r="C123" s="49" t="s">
        <v>114</v>
      </c>
      <c r="D123" s="50" t="s">
        <v>72</v>
      </c>
      <c r="E123" s="51"/>
      <c r="F123" s="48">
        <v>2018</v>
      </c>
      <c r="G123" s="52" t="s">
        <v>73</v>
      </c>
      <c r="H123" s="57" t="s">
        <v>69</v>
      </c>
      <c r="I123" s="58" t="s">
        <v>69</v>
      </c>
      <c r="J123" s="53"/>
      <c r="K123" s="54">
        <v>701</v>
      </c>
      <c r="L123" s="53"/>
      <c r="M123" s="54">
        <v>839</v>
      </c>
      <c r="N123" s="59">
        <f t="shared" si="35"/>
        <v>0</v>
      </c>
      <c r="O123" s="54">
        <f t="shared" si="36"/>
        <v>0</v>
      </c>
      <c r="P123" s="54">
        <f t="shared" si="37"/>
        <v>0</v>
      </c>
      <c r="T123">
        <f t="shared" si="38"/>
        <v>0</v>
      </c>
      <c r="U123">
        <f t="shared" si="39"/>
        <v>0</v>
      </c>
      <c r="Y123" t="s">
        <v>52</v>
      </c>
      <c r="Z123" t="s">
        <v>86</v>
      </c>
    </row>
    <row r="124" spans="2:26" ht="30" hidden="1" outlineLevel="1" x14ac:dyDescent="0.25">
      <c r="B124" s="48">
        <v>9</v>
      </c>
      <c r="C124" s="49" t="s">
        <v>116</v>
      </c>
      <c r="D124" s="50" t="s">
        <v>72</v>
      </c>
      <c r="E124" s="51"/>
      <c r="F124" s="48">
        <v>2017</v>
      </c>
      <c r="G124" s="52" t="s">
        <v>73</v>
      </c>
      <c r="H124" s="57" t="s">
        <v>69</v>
      </c>
      <c r="I124" s="58" t="s">
        <v>69</v>
      </c>
      <c r="J124" s="53"/>
      <c r="K124" s="54">
        <v>701</v>
      </c>
      <c r="L124" s="53"/>
      <c r="M124" s="54">
        <v>839</v>
      </c>
      <c r="N124" s="59">
        <f t="shared" si="35"/>
        <v>0</v>
      </c>
      <c r="O124" s="54">
        <f t="shared" si="36"/>
        <v>0</v>
      </c>
      <c r="P124" s="54">
        <f t="shared" si="37"/>
        <v>0</v>
      </c>
      <c r="T124">
        <f t="shared" si="38"/>
        <v>0</v>
      </c>
      <c r="U124">
        <f t="shared" si="39"/>
        <v>0</v>
      </c>
      <c r="Y124" t="s">
        <v>52</v>
      </c>
      <c r="Z124" t="s">
        <v>86</v>
      </c>
    </row>
    <row r="125" spans="2:26" ht="30" hidden="1" outlineLevel="1" x14ac:dyDescent="0.25">
      <c r="B125" s="48">
        <v>10</v>
      </c>
      <c r="C125" s="49" t="s">
        <v>118</v>
      </c>
      <c r="D125" s="50" t="s">
        <v>72</v>
      </c>
      <c r="E125" s="51"/>
      <c r="F125" s="48">
        <v>2019</v>
      </c>
      <c r="G125" s="52" t="s">
        <v>73</v>
      </c>
      <c r="H125" s="57" t="s">
        <v>69</v>
      </c>
      <c r="I125" s="58" t="s">
        <v>69</v>
      </c>
      <c r="J125" s="53"/>
      <c r="K125" s="54">
        <v>701</v>
      </c>
      <c r="L125" s="53"/>
      <c r="M125" s="54">
        <v>839</v>
      </c>
      <c r="N125" s="59">
        <f t="shared" si="35"/>
        <v>0</v>
      </c>
      <c r="O125" s="54">
        <f t="shared" si="36"/>
        <v>0</v>
      </c>
      <c r="P125" s="54">
        <f t="shared" si="37"/>
        <v>0</v>
      </c>
      <c r="T125">
        <f t="shared" si="38"/>
        <v>0</v>
      </c>
      <c r="U125">
        <f t="shared" si="39"/>
        <v>0</v>
      </c>
      <c r="Y125" t="s">
        <v>52</v>
      </c>
      <c r="Z125" t="s">
        <v>86</v>
      </c>
    </row>
    <row r="126" spans="2:26" ht="30" hidden="1" outlineLevel="1" x14ac:dyDescent="0.25">
      <c r="B126" s="48">
        <v>11</v>
      </c>
      <c r="C126" s="49" t="s">
        <v>119</v>
      </c>
      <c r="D126" s="50" t="s">
        <v>72</v>
      </c>
      <c r="E126" s="51"/>
      <c r="F126" s="48">
        <v>2019</v>
      </c>
      <c r="G126" s="52" t="s">
        <v>73</v>
      </c>
      <c r="H126" s="57" t="s">
        <v>69</v>
      </c>
      <c r="I126" s="58" t="s">
        <v>69</v>
      </c>
      <c r="J126" s="53"/>
      <c r="K126" s="54">
        <v>701</v>
      </c>
      <c r="L126" s="53"/>
      <c r="M126" s="54">
        <v>839</v>
      </c>
      <c r="N126" s="59">
        <f t="shared" si="35"/>
        <v>0</v>
      </c>
      <c r="O126" s="54">
        <f t="shared" si="36"/>
        <v>0</v>
      </c>
      <c r="P126" s="54">
        <f t="shared" si="37"/>
        <v>0</v>
      </c>
      <c r="T126">
        <f t="shared" si="38"/>
        <v>0</v>
      </c>
      <c r="U126">
        <f t="shared" si="39"/>
        <v>0</v>
      </c>
      <c r="Y126" t="s">
        <v>52</v>
      </c>
      <c r="Z126" t="s">
        <v>86</v>
      </c>
    </row>
    <row r="127" spans="2:26" ht="30" hidden="1" outlineLevel="1" x14ac:dyDescent="0.25">
      <c r="B127" s="48">
        <v>12</v>
      </c>
      <c r="C127" s="49" t="s">
        <v>120</v>
      </c>
      <c r="D127" s="50" t="s">
        <v>72</v>
      </c>
      <c r="E127" s="51"/>
      <c r="F127" s="48">
        <v>2019</v>
      </c>
      <c r="G127" s="52" t="s">
        <v>73</v>
      </c>
      <c r="H127" s="57" t="s">
        <v>69</v>
      </c>
      <c r="I127" s="58" t="s">
        <v>69</v>
      </c>
      <c r="J127" s="53"/>
      <c r="K127" s="54">
        <v>701</v>
      </c>
      <c r="L127" s="53"/>
      <c r="M127" s="54">
        <v>839</v>
      </c>
      <c r="N127" s="59">
        <f t="shared" si="35"/>
        <v>0</v>
      </c>
      <c r="O127" s="54">
        <f t="shared" si="36"/>
        <v>0</v>
      </c>
      <c r="P127" s="54">
        <f t="shared" si="37"/>
        <v>0</v>
      </c>
      <c r="T127">
        <f t="shared" si="38"/>
        <v>0</v>
      </c>
      <c r="U127">
        <f t="shared" si="39"/>
        <v>0</v>
      </c>
      <c r="Y127" t="s">
        <v>52</v>
      </c>
      <c r="Z127" t="s">
        <v>86</v>
      </c>
    </row>
    <row r="128" spans="2:26" ht="18.75" hidden="1" outlineLevel="1" x14ac:dyDescent="0.25">
      <c r="B128" s="93" t="s">
        <v>48</v>
      </c>
      <c r="C128" s="94"/>
      <c r="D128" s="94"/>
      <c r="E128" s="94"/>
      <c r="F128" s="94"/>
      <c r="G128" s="94"/>
      <c r="H128" s="94"/>
      <c r="I128" s="94"/>
      <c r="J128" s="94"/>
      <c r="K128" s="94"/>
      <c r="L128" s="94"/>
      <c r="M128" s="94"/>
      <c r="N128" s="94"/>
      <c r="O128" s="94"/>
      <c r="P128" s="95"/>
      <c r="Z128" t="s">
        <v>86</v>
      </c>
    </row>
    <row r="129" spans="2:26" ht="30" hidden="1" outlineLevel="1" x14ac:dyDescent="0.25">
      <c r="B129" s="48">
        <v>1</v>
      </c>
      <c r="C129" s="49" t="s">
        <v>121</v>
      </c>
      <c r="D129" s="50" t="s">
        <v>72</v>
      </c>
      <c r="E129" s="51"/>
      <c r="F129" s="48">
        <v>2019</v>
      </c>
      <c r="G129" s="52" t="s">
        <v>73</v>
      </c>
      <c r="H129" s="57" t="s">
        <v>69</v>
      </c>
      <c r="I129" s="58" t="s">
        <v>69</v>
      </c>
      <c r="J129" s="53"/>
      <c r="K129" s="54">
        <v>698</v>
      </c>
      <c r="L129" s="53"/>
      <c r="M129" s="54">
        <v>836</v>
      </c>
      <c r="N129" s="59">
        <f t="shared" ref="N129:N134" si="40">IF(F129=2017,J129*K129+L129*M129,0)</f>
        <v>0</v>
      </c>
      <c r="O129" s="54">
        <f t="shared" ref="O129:O134" si="41">IF(F129=2018,J129*K129+L129*M129,0)</f>
        <v>0</v>
      </c>
      <c r="P129" s="54">
        <f t="shared" ref="P129:P134" si="42">IF(F129=2019,J129*K129+L129*M129,0)</f>
        <v>0</v>
      </c>
      <c r="T129">
        <f t="shared" ref="T129:T134" si="43">J129*K129</f>
        <v>0</v>
      </c>
      <c r="U129">
        <f t="shared" ref="U129:U134" si="44">L129*M129</f>
        <v>0</v>
      </c>
      <c r="Y129" t="s">
        <v>52</v>
      </c>
      <c r="Z129" t="s">
        <v>86</v>
      </c>
    </row>
    <row r="130" spans="2:26" ht="30" hidden="1" outlineLevel="1" x14ac:dyDescent="0.25">
      <c r="B130" s="48">
        <v>2</v>
      </c>
      <c r="C130" s="49" t="s">
        <v>122</v>
      </c>
      <c r="D130" s="50" t="s">
        <v>72</v>
      </c>
      <c r="E130" s="51"/>
      <c r="F130" s="48">
        <v>2019</v>
      </c>
      <c r="G130" s="52" t="s">
        <v>73</v>
      </c>
      <c r="H130" s="57" t="s">
        <v>69</v>
      </c>
      <c r="I130" s="58" t="s">
        <v>69</v>
      </c>
      <c r="J130" s="53"/>
      <c r="K130" s="54">
        <v>698</v>
      </c>
      <c r="L130" s="53"/>
      <c r="M130" s="54">
        <v>836</v>
      </c>
      <c r="N130" s="59">
        <f t="shared" si="40"/>
        <v>0</v>
      </c>
      <c r="O130" s="54">
        <f t="shared" si="41"/>
        <v>0</v>
      </c>
      <c r="P130" s="54">
        <f t="shared" si="42"/>
        <v>0</v>
      </c>
      <c r="T130">
        <f t="shared" si="43"/>
        <v>0</v>
      </c>
      <c r="U130">
        <f t="shared" si="44"/>
        <v>0</v>
      </c>
      <c r="Y130" t="s">
        <v>52</v>
      </c>
      <c r="Z130" t="s">
        <v>86</v>
      </c>
    </row>
    <row r="131" spans="2:26" ht="30" hidden="1" outlineLevel="1" x14ac:dyDescent="0.25">
      <c r="B131" s="48">
        <v>3</v>
      </c>
      <c r="C131" s="49" t="s">
        <v>123</v>
      </c>
      <c r="D131" s="50" t="s">
        <v>72</v>
      </c>
      <c r="E131" s="51"/>
      <c r="F131" s="48">
        <v>2017</v>
      </c>
      <c r="G131" s="52" t="s">
        <v>73</v>
      </c>
      <c r="H131" s="57" t="s">
        <v>69</v>
      </c>
      <c r="I131" s="58" t="s">
        <v>69</v>
      </c>
      <c r="J131" s="53"/>
      <c r="K131" s="54">
        <v>766</v>
      </c>
      <c r="L131" s="53"/>
      <c r="M131" s="54">
        <v>916</v>
      </c>
      <c r="N131" s="59">
        <f t="shared" si="40"/>
        <v>0</v>
      </c>
      <c r="O131" s="54">
        <f t="shared" si="41"/>
        <v>0</v>
      </c>
      <c r="P131" s="54">
        <f t="shared" si="42"/>
        <v>0</v>
      </c>
      <c r="T131">
        <f t="shared" si="43"/>
        <v>0</v>
      </c>
      <c r="U131">
        <f t="shared" si="44"/>
        <v>0</v>
      </c>
      <c r="Y131" t="s">
        <v>131</v>
      </c>
      <c r="Z131" t="s">
        <v>86</v>
      </c>
    </row>
    <row r="132" spans="2:26" ht="30" hidden="1" outlineLevel="1" x14ac:dyDescent="0.25">
      <c r="B132" s="48">
        <v>4</v>
      </c>
      <c r="C132" s="49" t="s">
        <v>125</v>
      </c>
      <c r="D132" s="50" t="s">
        <v>72</v>
      </c>
      <c r="E132" s="51"/>
      <c r="F132" s="48">
        <v>2019</v>
      </c>
      <c r="G132" s="52" t="s">
        <v>73</v>
      </c>
      <c r="H132" s="57" t="s">
        <v>69</v>
      </c>
      <c r="I132" s="58" t="s">
        <v>69</v>
      </c>
      <c r="J132" s="53"/>
      <c r="K132" s="54">
        <v>698</v>
      </c>
      <c r="L132" s="53"/>
      <c r="M132" s="54">
        <v>836</v>
      </c>
      <c r="N132" s="59">
        <f t="shared" si="40"/>
        <v>0</v>
      </c>
      <c r="O132" s="54">
        <f t="shared" si="41"/>
        <v>0</v>
      </c>
      <c r="P132" s="54">
        <f t="shared" si="42"/>
        <v>0</v>
      </c>
      <c r="T132">
        <f t="shared" si="43"/>
        <v>0</v>
      </c>
      <c r="U132">
        <f t="shared" si="44"/>
        <v>0</v>
      </c>
      <c r="Y132" t="s">
        <v>52</v>
      </c>
      <c r="Z132" t="s">
        <v>86</v>
      </c>
    </row>
    <row r="133" spans="2:26" ht="30" hidden="1" outlineLevel="1" x14ac:dyDescent="0.25">
      <c r="B133" s="48">
        <v>5</v>
      </c>
      <c r="C133" s="49" t="s">
        <v>126</v>
      </c>
      <c r="D133" s="50" t="s">
        <v>72</v>
      </c>
      <c r="E133" s="51"/>
      <c r="F133" s="48">
        <v>2018</v>
      </c>
      <c r="G133" s="52" t="s">
        <v>73</v>
      </c>
      <c r="H133" s="57" t="s">
        <v>69</v>
      </c>
      <c r="I133" s="58" t="s">
        <v>69</v>
      </c>
      <c r="J133" s="53"/>
      <c r="K133" s="54">
        <v>617</v>
      </c>
      <c r="L133" s="53"/>
      <c r="M133" s="54">
        <v>739</v>
      </c>
      <c r="N133" s="59">
        <f t="shared" si="40"/>
        <v>0</v>
      </c>
      <c r="O133" s="54">
        <f t="shared" si="41"/>
        <v>0</v>
      </c>
      <c r="P133" s="54">
        <f t="shared" si="42"/>
        <v>0</v>
      </c>
      <c r="T133">
        <f t="shared" si="43"/>
        <v>0</v>
      </c>
      <c r="U133">
        <f t="shared" si="44"/>
        <v>0</v>
      </c>
      <c r="Y133" t="s">
        <v>52</v>
      </c>
      <c r="Z133" t="s">
        <v>86</v>
      </c>
    </row>
    <row r="134" spans="2:26" ht="30" hidden="1" outlineLevel="1" x14ac:dyDescent="0.25">
      <c r="B134" s="48">
        <v>6</v>
      </c>
      <c r="C134" s="49" t="s">
        <v>128</v>
      </c>
      <c r="D134" s="50" t="s">
        <v>72</v>
      </c>
      <c r="E134" s="51"/>
      <c r="F134" s="48">
        <v>2018</v>
      </c>
      <c r="G134" s="52" t="s">
        <v>73</v>
      </c>
      <c r="H134" s="57" t="s">
        <v>69</v>
      </c>
      <c r="I134" s="58" t="s">
        <v>69</v>
      </c>
      <c r="J134" s="53"/>
      <c r="K134" s="54">
        <v>488</v>
      </c>
      <c r="L134" s="53"/>
      <c r="M134" s="54">
        <v>584</v>
      </c>
      <c r="N134" s="59">
        <f t="shared" si="40"/>
        <v>0</v>
      </c>
      <c r="O134" s="54">
        <f t="shared" si="41"/>
        <v>0</v>
      </c>
      <c r="P134" s="54">
        <f t="shared" si="42"/>
        <v>0</v>
      </c>
      <c r="T134">
        <f t="shared" si="43"/>
        <v>0</v>
      </c>
      <c r="U134">
        <f t="shared" si="44"/>
        <v>0</v>
      </c>
      <c r="Y134" t="s">
        <v>52</v>
      </c>
      <c r="Z134" t="s">
        <v>86</v>
      </c>
    </row>
    <row r="135" spans="2:26" hidden="1" outlineLevel="1" x14ac:dyDescent="0.25">
      <c r="Z135" t="s">
        <v>86</v>
      </c>
    </row>
    <row r="136" spans="2:26" ht="18.75" hidden="1" outlineLevel="1" x14ac:dyDescent="0.25">
      <c r="B136" s="39" t="s">
        <v>79</v>
      </c>
      <c r="C136" s="40"/>
      <c r="D136" s="55"/>
      <c r="E136" s="41"/>
      <c r="F136" s="56"/>
      <c r="G136" s="40"/>
      <c r="H136" s="41"/>
      <c r="I136" s="42"/>
      <c r="J136" s="56"/>
      <c r="K136" s="42"/>
      <c r="L136" s="41"/>
      <c r="M136" s="42"/>
      <c r="N136" s="41"/>
      <c r="O136" s="41"/>
      <c r="P136" s="56"/>
      <c r="Z136" t="s">
        <v>86</v>
      </c>
    </row>
    <row r="137" spans="2:26" ht="38.25" hidden="1" outlineLevel="1" x14ac:dyDescent="0.25">
      <c r="B137" s="43" t="s">
        <v>23</v>
      </c>
      <c r="C137" s="44" t="s">
        <v>24</v>
      </c>
      <c r="D137" s="44" t="s">
        <v>25</v>
      </c>
      <c r="E137" s="44" t="s">
        <v>26</v>
      </c>
      <c r="F137" s="44" t="s">
        <v>27</v>
      </c>
      <c r="G137" s="44" t="s">
        <v>28</v>
      </c>
      <c r="H137" s="44" t="s">
        <v>69</v>
      </c>
      <c r="I137" s="45" t="s">
        <v>69</v>
      </c>
      <c r="J137" s="44" t="s">
        <v>80</v>
      </c>
      <c r="K137" s="45" t="s">
        <v>81</v>
      </c>
      <c r="L137" s="44" t="s">
        <v>82</v>
      </c>
      <c r="M137" s="45" t="s">
        <v>83</v>
      </c>
      <c r="N137" s="46">
        <v>2017</v>
      </c>
      <c r="O137" s="46">
        <v>2018</v>
      </c>
      <c r="P137" s="47">
        <v>2019</v>
      </c>
      <c r="Z137" t="s">
        <v>86</v>
      </c>
    </row>
    <row r="138" spans="2:26" ht="30" hidden="1" outlineLevel="1" x14ac:dyDescent="0.25">
      <c r="B138" s="48">
        <v>1</v>
      </c>
      <c r="C138" s="49" t="s">
        <v>132</v>
      </c>
      <c r="D138" s="50" t="s">
        <v>85</v>
      </c>
      <c r="E138" s="51"/>
      <c r="F138" s="48">
        <v>2019</v>
      </c>
      <c r="G138" s="52" t="s">
        <v>85</v>
      </c>
      <c r="H138" s="57" t="s">
        <v>69</v>
      </c>
      <c r="I138" s="58" t="s">
        <v>69</v>
      </c>
      <c r="J138" s="53"/>
      <c r="K138" s="54">
        <v>2700</v>
      </c>
      <c r="L138" s="53"/>
      <c r="M138" s="54">
        <v>3600</v>
      </c>
      <c r="N138" s="59">
        <f>IF(F138=2017,J138*K138+L138*M138,0)</f>
        <v>0</v>
      </c>
      <c r="O138" s="54">
        <f>IF(F138=2018,J138*K138+L138*M138,0)</f>
        <v>0</v>
      </c>
      <c r="P138" s="54">
        <f>IF(F138=2019,J138*K138+L138*M138,0)</f>
        <v>0</v>
      </c>
      <c r="V138">
        <f>J138*K138</f>
        <v>0</v>
      </c>
      <c r="W138">
        <f>L138*M138</f>
        <v>0</v>
      </c>
      <c r="Y138" t="s">
        <v>52</v>
      </c>
      <c r="Z138" t="s">
        <v>86</v>
      </c>
    </row>
    <row r="139" spans="2:26" hidden="1" outlineLevel="1" x14ac:dyDescent="0.25">
      <c r="Z139" t="s">
        <v>86</v>
      </c>
    </row>
    <row r="140" spans="2:26" ht="15.75" thickBot="1" x14ac:dyDescent="0.3"/>
    <row r="141" spans="2:26" ht="39" thickBot="1" x14ac:dyDescent="0.3">
      <c r="B141" s="96" t="s">
        <v>133</v>
      </c>
      <c r="C141" s="97"/>
      <c r="D141" s="97"/>
      <c r="E141" s="102" t="s">
        <v>3</v>
      </c>
      <c r="F141" s="103"/>
      <c r="G141" s="4" t="s">
        <v>4</v>
      </c>
      <c r="H141" s="4" t="s">
        <v>5</v>
      </c>
      <c r="I141" s="4" t="s">
        <v>6</v>
      </c>
      <c r="J141" s="4" t="s">
        <v>7</v>
      </c>
      <c r="K141" s="5" t="s">
        <v>8</v>
      </c>
      <c r="L141" s="6" t="s">
        <v>9</v>
      </c>
      <c r="M141" s="7"/>
      <c r="N141" s="8">
        <v>2017</v>
      </c>
      <c r="O141" s="9">
        <v>2018</v>
      </c>
      <c r="P141" s="10">
        <v>2019</v>
      </c>
      <c r="Z141" t="s">
        <v>133</v>
      </c>
    </row>
    <row r="142" spans="2:26" ht="15.75" x14ac:dyDescent="0.25">
      <c r="B142" s="98"/>
      <c r="C142" s="99"/>
      <c r="D142" s="99"/>
      <c r="E142" s="104">
        <v>0</v>
      </c>
      <c r="F142" s="105"/>
      <c r="G142" s="11" t="s">
        <v>10</v>
      </c>
      <c r="H142" s="12">
        <f>SUBTOTAL(2,I159:I166,I168:I175)</f>
        <v>16</v>
      </c>
      <c r="I142" s="13">
        <f>SUM(I159:I166,I168:I175)/H142</f>
        <v>722.42500000000007</v>
      </c>
      <c r="J142" s="14" t="s">
        <v>11</v>
      </c>
      <c r="K142" s="15">
        <f>SUM(H159:H166,H168:H175)</f>
        <v>0</v>
      </c>
      <c r="L142" s="16">
        <f>Q142</f>
        <v>0</v>
      </c>
      <c r="M142" s="17"/>
      <c r="N142" s="110">
        <f>SUM(N159:N166,N168:N175,N180:N187,N189:N196,N200:N200)</f>
        <v>0</v>
      </c>
      <c r="O142" s="113">
        <f>SUM(O159:O166,O168:O175,O180:O187,O189:O196,O200:O200)</f>
        <v>0</v>
      </c>
      <c r="P142" s="86">
        <f>SUM(P159:P166,P168:P175,P180:P187,P189:P196,P200:P200)</f>
        <v>0</v>
      </c>
      <c r="Q142">
        <f>SUM(Q159:Q166,Q168:Q175)</f>
        <v>0</v>
      </c>
      <c r="R142">
        <f>SUM(R159:R166,R168:R175)</f>
        <v>0</v>
      </c>
      <c r="S142">
        <f>SUM(S159:S166,S168:S175)</f>
        <v>0</v>
      </c>
      <c r="T142">
        <f>SUM(T180:T187,T189:T196)</f>
        <v>0</v>
      </c>
      <c r="U142">
        <f>SUM(U180:U187,U189:U196)</f>
        <v>0</v>
      </c>
      <c r="V142">
        <f>SUM(V200:V200)</f>
        <v>0</v>
      </c>
      <c r="W142">
        <f>SUM(W200:W200)</f>
        <v>0</v>
      </c>
      <c r="Z142" t="s">
        <v>133</v>
      </c>
    </row>
    <row r="143" spans="2:26" ht="31.5" x14ac:dyDescent="0.25">
      <c r="B143" s="98"/>
      <c r="C143" s="99"/>
      <c r="D143" s="99"/>
      <c r="E143" s="106"/>
      <c r="F143" s="107"/>
      <c r="G143" s="11" t="s">
        <v>12</v>
      </c>
      <c r="H143" s="12">
        <f>SUBTOTAL(2,K159:K166,K168:K175)</f>
        <v>16</v>
      </c>
      <c r="I143" s="13">
        <f>SUM(K159:K166,K168:K175)/H143</f>
        <v>543.24250000000006</v>
      </c>
      <c r="J143" s="14" t="s">
        <v>13</v>
      </c>
      <c r="K143" s="15">
        <f>SUM(J159:J166,J168:J175)</f>
        <v>0</v>
      </c>
      <c r="L143" s="16">
        <f>R142</f>
        <v>0</v>
      </c>
      <c r="M143" s="18"/>
      <c r="N143" s="111"/>
      <c r="O143" s="114"/>
      <c r="P143" s="87"/>
      <c r="Z143" t="s">
        <v>133</v>
      </c>
    </row>
    <row r="144" spans="2:26" ht="31.5" x14ac:dyDescent="0.25">
      <c r="B144" s="98"/>
      <c r="C144" s="99"/>
      <c r="D144" s="99"/>
      <c r="E144" s="106"/>
      <c r="F144" s="107"/>
      <c r="G144" s="11" t="s">
        <v>14</v>
      </c>
      <c r="H144" s="12">
        <f>SUBTOTAL(2,M159:M166,M168:M175)</f>
        <v>16</v>
      </c>
      <c r="I144" s="13">
        <f>SUM(M159:M166,M168:M175)/H144</f>
        <v>650.9174999999999</v>
      </c>
      <c r="J144" s="14" t="s">
        <v>13</v>
      </c>
      <c r="K144" s="15">
        <f>SUM(L159:L166,L168:L175)</f>
        <v>0</v>
      </c>
      <c r="L144" s="16">
        <f>S142</f>
        <v>0</v>
      </c>
      <c r="M144" s="18"/>
      <c r="N144" s="111"/>
      <c r="O144" s="114"/>
      <c r="P144" s="87"/>
      <c r="Z144" t="s">
        <v>133</v>
      </c>
    </row>
    <row r="145" spans="2:26" ht="31.5" x14ac:dyDescent="0.25">
      <c r="B145" s="98"/>
      <c r="C145" s="99"/>
      <c r="D145" s="99"/>
      <c r="E145" s="106"/>
      <c r="F145" s="107"/>
      <c r="G145" s="11" t="s">
        <v>15</v>
      </c>
      <c r="H145" s="12">
        <f>SUBTOTAL(2,K180:K187,K189:K196)</f>
        <v>16</v>
      </c>
      <c r="I145" s="13">
        <f>SUM(K180:K187,K189:K196)/H145</f>
        <v>634.5625</v>
      </c>
      <c r="J145" s="14" t="s">
        <v>13</v>
      </c>
      <c r="K145" s="15">
        <f>SUM(J180:J187,J189:J196)</f>
        <v>0</v>
      </c>
      <c r="L145" s="16">
        <f>T142</f>
        <v>0</v>
      </c>
      <c r="M145" s="18"/>
      <c r="N145" s="111"/>
      <c r="O145" s="114"/>
      <c r="P145" s="87"/>
      <c r="Z145" t="s">
        <v>133</v>
      </c>
    </row>
    <row r="146" spans="2:26" ht="31.5" x14ac:dyDescent="0.25">
      <c r="B146" s="98"/>
      <c r="C146" s="99"/>
      <c r="D146" s="99"/>
      <c r="E146" s="106"/>
      <c r="F146" s="107"/>
      <c r="G146" s="11" t="s">
        <v>16</v>
      </c>
      <c r="H146" s="12">
        <f>SUBTOTAL(2,M180:M187,M189:M196)</f>
        <v>16</v>
      </c>
      <c r="I146" s="13">
        <f>SUM(M180:M187,M189:M196)/H146</f>
        <v>760.0625</v>
      </c>
      <c r="J146" s="14" t="s">
        <v>13</v>
      </c>
      <c r="K146" s="15">
        <f>SUM(L180:L187,L189:L196)</f>
        <v>0</v>
      </c>
      <c r="L146" s="16">
        <f>U142</f>
        <v>0</v>
      </c>
      <c r="M146" s="18"/>
      <c r="N146" s="111"/>
      <c r="O146" s="114"/>
      <c r="P146" s="87"/>
      <c r="Z146" t="s">
        <v>133</v>
      </c>
    </row>
    <row r="147" spans="2:26" ht="31.5" x14ac:dyDescent="0.25">
      <c r="B147" s="98"/>
      <c r="C147" s="99"/>
      <c r="D147" s="99"/>
      <c r="E147" s="106"/>
      <c r="F147" s="107"/>
      <c r="G147" s="11" t="s">
        <v>17</v>
      </c>
      <c r="H147" s="12">
        <f>SUBTOTAL(2,K200:K200)</f>
        <v>1</v>
      </c>
      <c r="I147" s="13">
        <f>SUM(K200:K200)/H147</f>
        <v>2400</v>
      </c>
      <c r="J147" s="14" t="s">
        <v>13</v>
      </c>
      <c r="K147" s="15">
        <f>SUM(J200:J200)</f>
        <v>0</v>
      </c>
      <c r="L147" s="16">
        <f>V142</f>
        <v>0</v>
      </c>
      <c r="M147" s="18"/>
      <c r="N147" s="111"/>
      <c r="O147" s="114"/>
      <c r="P147" s="87"/>
      <c r="Z147" t="s">
        <v>133</v>
      </c>
    </row>
    <row r="148" spans="2:26" ht="32.25" thickBot="1" x14ac:dyDescent="0.3">
      <c r="B148" s="98"/>
      <c r="C148" s="99"/>
      <c r="D148" s="99"/>
      <c r="E148" s="106"/>
      <c r="F148" s="107"/>
      <c r="G148" s="11" t="s">
        <v>18</v>
      </c>
      <c r="H148" s="19">
        <f>SUBTOTAL(2,M200:M200)</f>
        <v>1</v>
      </c>
      <c r="I148" s="20">
        <f>SUM(M200:M200)/H148</f>
        <v>3200</v>
      </c>
      <c r="J148" s="21" t="s">
        <v>13</v>
      </c>
      <c r="K148" s="22">
        <f>SUM(L200:L200)</f>
        <v>0</v>
      </c>
      <c r="L148" s="23">
        <f>W142</f>
        <v>0</v>
      </c>
      <c r="M148" s="18"/>
      <c r="N148" s="111"/>
      <c r="O148" s="114"/>
      <c r="P148" s="87"/>
      <c r="Z148" t="s">
        <v>133</v>
      </c>
    </row>
    <row r="149" spans="2:26" ht="16.5" thickBot="1" x14ac:dyDescent="0.3">
      <c r="B149" s="100"/>
      <c r="C149" s="101"/>
      <c r="D149" s="101"/>
      <c r="E149" s="108"/>
      <c r="F149" s="109"/>
      <c r="G149" s="24" t="s">
        <v>19</v>
      </c>
      <c r="H149" s="25"/>
      <c r="I149" s="25"/>
      <c r="J149" s="25"/>
      <c r="K149" s="26">
        <f>SUM(K142:K148)</f>
        <v>0</v>
      </c>
      <c r="L149" s="27">
        <f>SUM(L142:L148)</f>
        <v>0</v>
      </c>
      <c r="M149" s="18"/>
      <c r="N149" s="112"/>
      <c r="O149" s="115"/>
      <c r="P149" s="88"/>
      <c r="Z149" t="s">
        <v>133</v>
      </c>
    </row>
    <row r="150" spans="2:26" ht="15.75" collapsed="1" thickBot="1" x14ac:dyDescent="0.3">
      <c r="B150" s="89" t="s">
        <v>20</v>
      </c>
      <c r="C150" s="90"/>
      <c r="D150" s="90"/>
      <c r="E150" s="91"/>
      <c r="F150" s="91"/>
      <c r="G150" s="91"/>
      <c r="H150" s="91"/>
      <c r="I150" s="91"/>
      <c r="J150" s="91"/>
      <c r="K150" s="91"/>
      <c r="L150" s="91"/>
      <c r="M150" s="91"/>
      <c r="N150" s="91"/>
      <c r="O150" s="91"/>
      <c r="P150" s="92"/>
      <c r="Z150" t="s">
        <v>133</v>
      </c>
    </row>
    <row r="151" spans="2:26" hidden="1" outlineLevel="1" x14ac:dyDescent="0.25">
      <c r="B151" s="28" t="s">
        <v>21</v>
      </c>
      <c r="C151" s="29"/>
      <c r="D151" s="29"/>
      <c r="E151" s="30"/>
      <c r="F151" s="30"/>
      <c r="G151" s="29"/>
      <c r="H151" s="30"/>
      <c r="I151" s="31"/>
      <c r="J151" s="30"/>
      <c r="K151" s="31"/>
      <c r="L151" s="30"/>
      <c r="M151" s="31"/>
      <c r="N151" s="30"/>
      <c r="O151" s="30"/>
      <c r="P151" s="32"/>
      <c r="Z151" t="s">
        <v>133</v>
      </c>
    </row>
    <row r="152" spans="2:26" hidden="1" outlineLevel="1" x14ac:dyDescent="0.25">
      <c r="B152" s="33" t="s">
        <v>133</v>
      </c>
      <c r="C152" s="29"/>
      <c r="D152" s="29"/>
      <c r="E152" s="30"/>
      <c r="F152" s="30"/>
      <c r="G152" s="29"/>
      <c r="H152" s="30"/>
      <c r="I152" s="31"/>
      <c r="J152" s="30"/>
      <c r="K152" s="31"/>
      <c r="L152" s="30"/>
      <c r="M152" s="31"/>
      <c r="N152" s="30"/>
      <c r="O152" s="30"/>
      <c r="P152" s="32"/>
      <c r="Z152" t="s">
        <v>133</v>
      </c>
    </row>
    <row r="153" spans="2:26" hidden="1" outlineLevel="1" x14ac:dyDescent="0.25">
      <c r="B153" s="28"/>
      <c r="C153" s="29"/>
      <c r="D153" s="29"/>
      <c r="E153" s="30"/>
      <c r="F153" s="30"/>
      <c r="G153" s="29"/>
      <c r="H153" s="30"/>
      <c r="I153" s="31"/>
      <c r="J153" s="30"/>
      <c r="K153" s="31"/>
      <c r="L153" s="30"/>
      <c r="M153" s="31"/>
      <c r="N153" s="30"/>
      <c r="O153" s="30"/>
      <c r="P153" s="32"/>
      <c r="Z153" t="s">
        <v>133</v>
      </c>
    </row>
    <row r="154" spans="2:26" hidden="1" outlineLevel="1" x14ac:dyDescent="0.25">
      <c r="B154" s="34"/>
      <c r="C154" s="29"/>
      <c r="D154" s="29"/>
      <c r="E154" s="30"/>
      <c r="F154" s="30"/>
      <c r="G154" s="29"/>
      <c r="H154" s="30"/>
      <c r="I154" s="31"/>
      <c r="J154" s="30"/>
      <c r="K154" s="31"/>
      <c r="L154" s="30"/>
      <c r="M154" s="31"/>
      <c r="N154" s="30"/>
      <c r="O154" s="30"/>
      <c r="P154" s="32"/>
      <c r="Z154" t="s">
        <v>133</v>
      </c>
    </row>
    <row r="155" spans="2:26" hidden="1" outlineLevel="1" x14ac:dyDescent="0.25">
      <c r="B155" s="35"/>
      <c r="C155" s="36"/>
      <c r="D155" s="36"/>
      <c r="E155" s="37"/>
      <c r="F155" s="37"/>
      <c r="G155" s="36"/>
      <c r="H155" s="37"/>
      <c r="I155" s="18"/>
      <c r="J155" s="37"/>
      <c r="K155" s="18"/>
      <c r="L155" s="37"/>
      <c r="M155" s="18"/>
      <c r="N155" s="37"/>
      <c r="O155" s="37"/>
      <c r="P155" s="38"/>
      <c r="Z155" t="s">
        <v>133</v>
      </c>
    </row>
    <row r="156" spans="2:26" ht="18.75" hidden="1" outlineLevel="1" x14ac:dyDescent="0.25">
      <c r="B156" s="39" t="s">
        <v>22</v>
      </c>
      <c r="C156" s="40"/>
      <c r="D156" s="40"/>
      <c r="E156" s="41"/>
      <c r="F156" s="41"/>
      <c r="G156" s="40"/>
      <c r="H156" s="41"/>
      <c r="I156" s="42"/>
      <c r="J156" s="41"/>
      <c r="K156" s="42"/>
      <c r="L156" s="41"/>
      <c r="M156" s="42"/>
      <c r="N156" s="41"/>
      <c r="O156" s="41"/>
      <c r="P156" s="41"/>
      <c r="Z156" t="s">
        <v>133</v>
      </c>
    </row>
    <row r="157" spans="2:26" ht="51" hidden="1" outlineLevel="1" x14ac:dyDescent="0.25">
      <c r="B157" s="43" t="s">
        <v>23</v>
      </c>
      <c r="C157" s="44" t="s">
        <v>24</v>
      </c>
      <c r="D157" s="44" t="s">
        <v>25</v>
      </c>
      <c r="E157" s="44" t="s">
        <v>26</v>
      </c>
      <c r="F157" s="44" t="s">
        <v>27</v>
      </c>
      <c r="G157" s="44" t="s">
        <v>28</v>
      </c>
      <c r="H157" s="44" t="s">
        <v>29</v>
      </c>
      <c r="I157" s="45" t="s">
        <v>30</v>
      </c>
      <c r="J157" s="44" t="s">
        <v>620</v>
      </c>
      <c r="K157" s="45" t="s">
        <v>31</v>
      </c>
      <c r="L157" s="44" t="s">
        <v>621</v>
      </c>
      <c r="M157" s="45" t="s">
        <v>32</v>
      </c>
      <c r="N157" s="46">
        <v>2017</v>
      </c>
      <c r="O157" s="46">
        <v>2018</v>
      </c>
      <c r="P157" s="47">
        <v>2019</v>
      </c>
      <c r="Z157" t="s">
        <v>133</v>
      </c>
    </row>
    <row r="158" spans="2:26" ht="18.75" hidden="1" outlineLevel="1" x14ac:dyDescent="0.25">
      <c r="B158" s="93" t="s">
        <v>33</v>
      </c>
      <c r="C158" s="94"/>
      <c r="D158" s="94"/>
      <c r="E158" s="94"/>
      <c r="F158" s="94"/>
      <c r="G158" s="94"/>
      <c r="H158" s="94"/>
      <c r="I158" s="94"/>
      <c r="J158" s="94"/>
      <c r="K158" s="94"/>
      <c r="L158" s="94"/>
      <c r="M158" s="94"/>
      <c r="N158" s="94"/>
      <c r="O158" s="94"/>
      <c r="P158" s="95"/>
      <c r="Z158" t="s">
        <v>133</v>
      </c>
    </row>
    <row r="159" spans="2:26" ht="15.75" hidden="1" outlineLevel="1" x14ac:dyDescent="0.25">
      <c r="B159" s="48">
        <v>1</v>
      </c>
      <c r="C159" s="49" t="s">
        <v>134</v>
      </c>
      <c r="D159" s="50" t="s">
        <v>35</v>
      </c>
      <c r="E159" s="51">
        <v>512</v>
      </c>
      <c r="F159" s="48">
        <v>2018</v>
      </c>
      <c r="G159" s="52" t="s">
        <v>36</v>
      </c>
      <c r="H159" s="53"/>
      <c r="I159" s="54">
        <v>927.30000000000007</v>
      </c>
      <c r="J159" s="53"/>
      <c r="K159" s="54">
        <v>697.38</v>
      </c>
      <c r="L159" s="53"/>
      <c r="M159" s="54">
        <v>835.43999999999994</v>
      </c>
      <c r="N159" s="54">
        <f t="shared" ref="N159:N166" si="45">IF(F159=2017,H159*I159+J159*K159+L159*M159,0)</f>
        <v>0</v>
      </c>
      <c r="O159" s="54">
        <f t="shared" ref="O159:O166" si="46">IF(F159=2018,H159*I159+J159*K159+L159*M159,0)</f>
        <v>0</v>
      </c>
      <c r="P159" s="54">
        <f t="shared" ref="P159:P166" si="47">IF(F159=2019,H159*I159+J159*K159+L159*M159,0)</f>
        <v>0</v>
      </c>
      <c r="Q159">
        <f t="shared" ref="Q159:Q166" si="48">H159*I159</f>
        <v>0</v>
      </c>
      <c r="R159">
        <f t="shared" ref="R159:R166" si="49">J159*K159</f>
        <v>0</v>
      </c>
      <c r="S159">
        <f t="shared" ref="S159:S166" si="50">L159*M159</f>
        <v>0</v>
      </c>
      <c r="Y159" t="s">
        <v>135</v>
      </c>
      <c r="Z159" t="s">
        <v>133</v>
      </c>
    </row>
    <row r="160" spans="2:26" ht="15.75" hidden="1" outlineLevel="1" x14ac:dyDescent="0.25">
      <c r="B160" s="48">
        <v>2</v>
      </c>
      <c r="C160" s="49" t="s">
        <v>100</v>
      </c>
      <c r="D160" s="50" t="s">
        <v>35</v>
      </c>
      <c r="E160" s="51">
        <v>336</v>
      </c>
      <c r="F160" s="48">
        <v>2017</v>
      </c>
      <c r="G160" s="52" t="s">
        <v>36</v>
      </c>
      <c r="H160" s="53"/>
      <c r="I160" s="54">
        <v>700.7</v>
      </c>
      <c r="J160" s="53"/>
      <c r="K160" s="54">
        <v>526.28</v>
      </c>
      <c r="L160" s="53"/>
      <c r="M160" s="54">
        <v>631.29999999999995</v>
      </c>
      <c r="N160" s="54">
        <f t="shared" si="45"/>
        <v>0</v>
      </c>
      <c r="O160" s="54">
        <f t="shared" si="46"/>
        <v>0</v>
      </c>
      <c r="P160" s="54">
        <f t="shared" si="47"/>
        <v>0</v>
      </c>
      <c r="Q160">
        <f t="shared" si="48"/>
        <v>0</v>
      </c>
      <c r="R160">
        <f t="shared" si="49"/>
        <v>0</v>
      </c>
      <c r="S160">
        <f t="shared" si="50"/>
        <v>0</v>
      </c>
      <c r="Y160" t="s">
        <v>101</v>
      </c>
      <c r="Z160" t="s">
        <v>133</v>
      </c>
    </row>
    <row r="161" spans="2:26" ht="30" hidden="1" outlineLevel="1" x14ac:dyDescent="0.25">
      <c r="B161" s="48">
        <v>3</v>
      </c>
      <c r="C161" s="49" t="s">
        <v>136</v>
      </c>
      <c r="D161" s="50" t="s">
        <v>35</v>
      </c>
      <c r="E161" s="51">
        <v>240</v>
      </c>
      <c r="F161" s="48">
        <v>2019</v>
      </c>
      <c r="G161" s="52" t="s">
        <v>36</v>
      </c>
      <c r="H161" s="53"/>
      <c r="I161" s="54">
        <v>742.50000000000011</v>
      </c>
      <c r="J161" s="53"/>
      <c r="K161" s="54">
        <v>558.14</v>
      </c>
      <c r="L161" s="53"/>
      <c r="M161" s="54">
        <v>669.06</v>
      </c>
      <c r="N161" s="54">
        <f t="shared" si="45"/>
        <v>0</v>
      </c>
      <c r="O161" s="54">
        <f t="shared" si="46"/>
        <v>0</v>
      </c>
      <c r="P161" s="54">
        <f t="shared" si="47"/>
        <v>0</v>
      </c>
      <c r="Q161">
        <f t="shared" si="48"/>
        <v>0</v>
      </c>
      <c r="R161">
        <f t="shared" si="49"/>
        <v>0</v>
      </c>
      <c r="S161">
        <f t="shared" si="50"/>
        <v>0</v>
      </c>
      <c r="Y161" t="s">
        <v>52</v>
      </c>
      <c r="Z161" t="s">
        <v>133</v>
      </c>
    </row>
    <row r="162" spans="2:26" ht="15.75" hidden="1" outlineLevel="1" x14ac:dyDescent="0.25">
      <c r="B162" s="48">
        <v>4</v>
      </c>
      <c r="C162" s="49" t="s">
        <v>137</v>
      </c>
      <c r="D162" s="50" t="s">
        <v>35</v>
      </c>
      <c r="E162" s="51">
        <v>400</v>
      </c>
      <c r="F162" s="48">
        <v>2019</v>
      </c>
      <c r="G162" s="52" t="s">
        <v>36</v>
      </c>
      <c r="H162" s="53"/>
      <c r="I162" s="54">
        <v>889.90000000000009</v>
      </c>
      <c r="J162" s="53"/>
      <c r="K162" s="54">
        <v>669.06</v>
      </c>
      <c r="L162" s="53"/>
      <c r="M162" s="54">
        <v>801.21999999999991</v>
      </c>
      <c r="N162" s="54">
        <f t="shared" si="45"/>
        <v>0</v>
      </c>
      <c r="O162" s="54">
        <f t="shared" si="46"/>
        <v>0</v>
      </c>
      <c r="P162" s="54">
        <f t="shared" si="47"/>
        <v>0</v>
      </c>
      <c r="Q162">
        <f t="shared" si="48"/>
        <v>0</v>
      </c>
      <c r="R162">
        <f t="shared" si="49"/>
        <v>0</v>
      </c>
      <c r="S162">
        <f t="shared" si="50"/>
        <v>0</v>
      </c>
      <c r="Y162" t="s">
        <v>52</v>
      </c>
      <c r="Z162" t="s">
        <v>133</v>
      </c>
    </row>
    <row r="163" spans="2:26" ht="15.75" hidden="1" outlineLevel="1" x14ac:dyDescent="0.25">
      <c r="B163" s="48">
        <v>5</v>
      </c>
      <c r="C163" s="49" t="s">
        <v>138</v>
      </c>
      <c r="D163" s="50" t="s">
        <v>35</v>
      </c>
      <c r="E163" s="51">
        <v>400</v>
      </c>
      <c r="F163" s="48">
        <v>2019</v>
      </c>
      <c r="G163" s="52" t="s">
        <v>36</v>
      </c>
      <c r="H163" s="53"/>
      <c r="I163" s="54">
        <v>889.90000000000009</v>
      </c>
      <c r="J163" s="53"/>
      <c r="K163" s="54">
        <v>669.06</v>
      </c>
      <c r="L163" s="53"/>
      <c r="M163" s="54">
        <v>801.21999999999991</v>
      </c>
      <c r="N163" s="54">
        <f t="shared" si="45"/>
        <v>0</v>
      </c>
      <c r="O163" s="54">
        <f t="shared" si="46"/>
        <v>0</v>
      </c>
      <c r="P163" s="54">
        <f t="shared" si="47"/>
        <v>0</v>
      </c>
      <c r="Q163">
        <f t="shared" si="48"/>
        <v>0</v>
      </c>
      <c r="R163">
        <f t="shared" si="49"/>
        <v>0</v>
      </c>
      <c r="S163">
        <f t="shared" si="50"/>
        <v>0</v>
      </c>
      <c r="Y163" t="s">
        <v>52</v>
      </c>
      <c r="Z163" t="s">
        <v>133</v>
      </c>
    </row>
    <row r="164" spans="2:26" ht="15.75" hidden="1" outlineLevel="1" x14ac:dyDescent="0.25">
      <c r="B164" s="48">
        <v>6</v>
      </c>
      <c r="C164" s="49" t="s">
        <v>139</v>
      </c>
      <c r="D164" s="50" t="s">
        <v>35</v>
      </c>
      <c r="E164" s="51">
        <v>240</v>
      </c>
      <c r="F164" s="48">
        <v>2019</v>
      </c>
      <c r="G164" s="52" t="s">
        <v>36</v>
      </c>
      <c r="H164" s="53"/>
      <c r="I164" s="54">
        <v>742.50000000000011</v>
      </c>
      <c r="J164" s="53"/>
      <c r="K164" s="54">
        <v>558.14</v>
      </c>
      <c r="L164" s="53"/>
      <c r="M164" s="54">
        <v>669.06</v>
      </c>
      <c r="N164" s="54">
        <f t="shared" si="45"/>
        <v>0</v>
      </c>
      <c r="O164" s="54">
        <f t="shared" si="46"/>
        <v>0</v>
      </c>
      <c r="P164" s="54">
        <f t="shared" si="47"/>
        <v>0</v>
      </c>
      <c r="Q164">
        <f t="shared" si="48"/>
        <v>0</v>
      </c>
      <c r="R164">
        <f t="shared" si="49"/>
        <v>0</v>
      </c>
      <c r="S164">
        <f t="shared" si="50"/>
        <v>0</v>
      </c>
      <c r="Y164" t="s">
        <v>52</v>
      </c>
      <c r="Z164" t="s">
        <v>133</v>
      </c>
    </row>
    <row r="165" spans="2:26" ht="30" hidden="1" outlineLevel="1" x14ac:dyDescent="0.25">
      <c r="B165" s="48">
        <v>7</v>
      </c>
      <c r="C165" s="49" t="s">
        <v>140</v>
      </c>
      <c r="D165" s="50" t="s">
        <v>35</v>
      </c>
      <c r="E165" s="51">
        <v>240</v>
      </c>
      <c r="F165" s="48">
        <v>2018</v>
      </c>
      <c r="G165" s="52" t="s">
        <v>36</v>
      </c>
      <c r="H165" s="53"/>
      <c r="I165" s="54">
        <v>742.50000000000011</v>
      </c>
      <c r="J165" s="53"/>
      <c r="K165" s="54">
        <v>558.14</v>
      </c>
      <c r="L165" s="53"/>
      <c r="M165" s="54">
        <v>669.06</v>
      </c>
      <c r="N165" s="54">
        <f t="shared" si="45"/>
        <v>0</v>
      </c>
      <c r="O165" s="54">
        <f t="shared" si="46"/>
        <v>0</v>
      </c>
      <c r="P165" s="54">
        <f t="shared" si="47"/>
        <v>0</v>
      </c>
      <c r="Q165">
        <f t="shared" si="48"/>
        <v>0</v>
      </c>
      <c r="R165">
        <f t="shared" si="49"/>
        <v>0</v>
      </c>
      <c r="S165">
        <f t="shared" si="50"/>
        <v>0</v>
      </c>
      <c r="Y165" t="s">
        <v>52</v>
      </c>
      <c r="Z165" t="s">
        <v>133</v>
      </c>
    </row>
    <row r="166" spans="2:26" ht="15.75" hidden="1" outlineLevel="1" x14ac:dyDescent="0.25">
      <c r="B166" s="48">
        <v>8</v>
      </c>
      <c r="C166" s="49" t="s">
        <v>141</v>
      </c>
      <c r="D166" s="50" t="s">
        <v>35</v>
      </c>
      <c r="E166" s="51">
        <v>240</v>
      </c>
      <c r="F166" s="48">
        <v>2019</v>
      </c>
      <c r="G166" s="52" t="s">
        <v>36</v>
      </c>
      <c r="H166" s="53"/>
      <c r="I166" s="54">
        <v>742.50000000000011</v>
      </c>
      <c r="J166" s="53"/>
      <c r="K166" s="54">
        <v>558.14</v>
      </c>
      <c r="L166" s="53"/>
      <c r="M166" s="54">
        <v>669.06</v>
      </c>
      <c r="N166" s="54">
        <f t="shared" si="45"/>
        <v>0</v>
      </c>
      <c r="O166" s="54">
        <f t="shared" si="46"/>
        <v>0</v>
      </c>
      <c r="P166" s="54">
        <f t="shared" si="47"/>
        <v>0</v>
      </c>
      <c r="Q166">
        <f t="shared" si="48"/>
        <v>0</v>
      </c>
      <c r="R166">
        <f t="shared" si="49"/>
        <v>0</v>
      </c>
      <c r="S166">
        <f t="shared" si="50"/>
        <v>0</v>
      </c>
      <c r="Y166" t="s">
        <v>52</v>
      </c>
      <c r="Z166" t="s">
        <v>133</v>
      </c>
    </row>
    <row r="167" spans="2:26" ht="18.75" hidden="1" outlineLevel="1" x14ac:dyDescent="0.25">
      <c r="B167" s="93" t="s">
        <v>48</v>
      </c>
      <c r="C167" s="94"/>
      <c r="D167" s="94"/>
      <c r="E167" s="94"/>
      <c r="F167" s="94"/>
      <c r="G167" s="94"/>
      <c r="H167" s="94"/>
      <c r="I167" s="94"/>
      <c r="J167" s="94"/>
      <c r="K167" s="94"/>
      <c r="L167" s="94"/>
      <c r="M167" s="94"/>
      <c r="N167" s="94"/>
      <c r="O167" s="94"/>
      <c r="P167" s="95"/>
      <c r="Z167" t="s">
        <v>133</v>
      </c>
    </row>
    <row r="168" spans="2:26" ht="15.75" hidden="1" outlineLevel="1" x14ac:dyDescent="0.25">
      <c r="B168" s="48">
        <v>1</v>
      </c>
      <c r="C168" s="49" t="s">
        <v>142</v>
      </c>
      <c r="D168" s="50" t="s">
        <v>35</v>
      </c>
      <c r="E168" s="51">
        <v>400</v>
      </c>
      <c r="F168" s="48">
        <v>2017</v>
      </c>
      <c r="G168" s="52" t="s">
        <v>36</v>
      </c>
      <c r="H168" s="53"/>
      <c r="I168" s="54">
        <v>933.90000000000009</v>
      </c>
      <c r="J168" s="53"/>
      <c r="K168" s="54">
        <v>702.09999999999991</v>
      </c>
      <c r="L168" s="53"/>
      <c r="M168" s="54">
        <v>841.33999999999992</v>
      </c>
      <c r="N168" s="54">
        <f t="shared" ref="N168:N175" si="51">IF(F168=2017,H168*I168+J168*K168+L168*M168,0)</f>
        <v>0</v>
      </c>
      <c r="O168" s="54">
        <f t="shared" ref="O168:O175" si="52">IF(F168=2018,H168*I168+J168*K168+L168*M168,0)</f>
        <v>0</v>
      </c>
      <c r="P168" s="54">
        <f t="shared" ref="P168:P175" si="53">IF(F168=2019,H168*I168+J168*K168+L168*M168,0)</f>
        <v>0</v>
      </c>
      <c r="Q168">
        <f t="shared" ref="Q168:Q175" si="54">H168*I168</f>
        <v>0</v>
      </c>
      <c r="R168">
        <f t="shared" ref="R168:R175" si="55">J168*K168</f>
        <v>0</v>
      </c>
      <c r="S168">
        <f t="shared" ref="S168:S175" si="56">L168*M168</f>
        <v>0</v>
      </c>
      <c r="Y168" t="s">
        <v>143</v>
      </c>
      <c r="Z168" t="s">
        <v>133</v>
      </c>
    </row>
    <row r="169" spans="2:26" ht="15.75" hidden="1" outlineLevel="1" x14ac:dyDescent="0.25">
      <c r="B169" s="48">
        <v>2</v>
      </c>
      <c r="C169" s="49" t="s">
        <v>144</v>
      </c>
      <c r="D169" s="50" t="s">
        <v>35</v>
      </c>
      <c r="E169" s="51">
        <v>272</v>
      </c>
      <c r="F169" s="48">
        <v>2019</v>
      </c>
      <c r="G169" s="52" t="s">
        <v>36</v>
      </c>
      <c r="H169" s="53"/>
      <c r="I169" s="54">
        <v>742.50000000000011</v>
      </c>
      <c r="J169" s="53"/>
      <c r="K169" s="54">
        <v>558.14</v>
      </c>
      <c r="L169" s="53"/>
      <c r="M169" s="54">
        <v>669.06</v>
      </c>
      <c r="N169" s="54">
        <f t="shared" si="51"/>
        <v>0</v>
      </c>
      <c r="O169" s="54">
        <f t="shared" si="52"/>
        <v>0</v>
      </c>
      <c r="P169" s="54">
        <f t="shared" si="53"/>
        <v>0</v>
      </c>
      <c r="Q169">
        <f t="shared" si="54"/>
        <v>0</v>
      </c>
      <c r="R169">
        <f t="shared" si="55"/>
        <v>0</v>
      </c>
      <c r="S169">
        <f t="shared" si="56"/>
        <v>0</v>
      </c>
      <c r="Y169" t="s">
        <v>52</v>
      </c>
      <c r="Z169" t="s">
        <v>133</v>
      </c>
    </row>
    <row r="170" spans="2:26" ht="15.75" hidden="1" outlineLevel="1" x14ac:dyDescent="0.25">
      <c r="B170" s="48">
        <v>3</v>
      </c>
      <c r="C170" s="49" t="s">
        <v>145</v>
      </c>
      <c r="D170" s="50" t="s">
        <v>35</v>
      </c>
      <c r="E170" s="51">
        <v>336</v>
      </c>
      <c r="F170" s="48">
        <v>2017</v>
      </c>
      <c r="G170" s="52" t="s">
        <v>36</v>
      </c>
      <c r="H170" s="53"/>
      <c r="I170" s="54">
        <v>696.30000000000007</v>
      </c>
      <c r="J170" s="53"/>
      <c r="K170" s="54">
        <v>523.91999999999996</v>
      </c>
      <c r="L170" s="53"/>
      <c r="M170" s="54">
        <v>627.76</v>
      </c>
      <c r="N170" s="54">
        <f t="shared" si="51"/>
        <v>0</v>
      </c>
      <c r="O170" s="54">
        <f t="shared" si="52"/>
        <v>0</v>
      </c>
      <c r="P170" s="54">
        <f t="shared" si="53"/>
        <v>0</v>
      </c>
      <c r="Q170">
        <f t="shared" si="54"/>
        <v>0</v>
      </c>
      <c r="R170">
        <f t="shared" si="55"/>
        <v>0</v>
      </c>
      <c r="S170">
        <f t="shared" si="56"/>
        <v>0</v>
      </c>
      <c r="Y170" t="s">
        <v>146</v>
      </c>
      <c r="Z170" t="s">
        <v>133</v>
      </c>
    </row>
    <row r="171" spans="2:26" ht="30" hidden="1" outlineLevel="1" x14ac:dyDescent="0.25">
      <c r="B171" s="48">
        <v>4</v>
      </c>
      <c r="C171" s="49" t="s">
        <v>147</v>
      </c>
      <c r="D171" s="50" t="s">
        <v>54</v>
      </c>
      <c r="E171" s="51">
        <v>256</v>
      </c>
      <c r="F171" s="48">
        <v>2017</v>
      </c>
      <c r="G171" s="52" t="s">
        <v>36</v>
      </c>
      <c r="H171" s="53"/>
      <c r="I171" s="54">
        <v>435.6</v>
      </c>
      <c r="J171" s="53"/>
      <c r="K171" s="54">
        <v>328.03999999999996</v>
      </c>
      <c r="L171" s="53"/>
      <c r="M171" s="54">
        <v>392.94</v>
      </c>
      <c r="N171" s="54">
        <f t="shared" si="51"/>
        <v>0</v>
      </c>
      <c r="O171" s="54">
        <f t="shared" si="52"/>
        <v>0</v>
      </c>
      <c r="P171" s="54">
        <f t="shared" si="53"/>
        <v>0</v>
      </c>
      <c r="Q171">
        <f t="shared" si="54"/>
        <v>0</v>
      </c>
      <c r="R171">
        <f t="shared" si="55"/>
        <v>0</v>
      </c>
      <c r="S171">
        <f t="shared" si="56"/>
        <v>0</v>
      </c>
      <c r="Y171" t="s">
        <v>148</v>
      </c>
      <c r="Z171" t="s">
        <v>133</v>
      </c>
    </row>
    <row r="172" spans="2:26" ht="30" hidden="1" outlineLevel="1" x14ac:dyDescent="0.25">
      <c r="B172" s="48">
        <v>5</v>
      </c>
      <c r="C172" s="49" t="s">
        <v>149</v>
      </c>
      <c r="D172" s="50" t="s">
        <v>54</v>
      </c>
      <c r="E172" s="51">
        <v>256</v>
      </c>
      <c r="F172" s="48">
        <v>2017</v>
      </c>
      <c r="G172" s="52" t="s">
        <v>36</v>
      </c>
      <c r="H172" s="53"/>
      <c r="I172" s="54">
        <v>435.6</v>
      </c>
      <c r="J172" s="53"/>
      <c r="K172" s="54">
        <v>328.03999999999996</v>
      </c>
      <c r="L172" s="53"/>
      <c r="M172" s="54">
        <v>392.94</v>
      </c>
      <c r="N172" s="54">
        <f t="shared" si="51"/>
        <v>0</v>
      </c>
      <c r="O172" s="54">
        <f t="shared" si="52"/>
        <v>0</v>
      </c>
      <c r="P172" s="54">
        <f t="shared" si="53"/>
        <v>0</v>
      </c>
      <c r="Q172">
        <f t="shared" si="54"/>
        <v>0</v>
      </c>
      <c r="R172">
        <f t="shared" si="55"/>
        <v>0</v>
      </c>
      <c r="S172">
        <f t="shared" si="56"/>
        <v>0</v>
      </c>
      <c r="Y172" t="s">
        <v>150</v>
      </c>
      <c r="Z172" t="s">
        <v>133</v>
      </c>
    </row>
    <row r="173" spans="2:26" ht="30" hidden="1" outlineLevel="1" x14ac:dyDescent="0.25">
      <c r="B173" s="48">
        <v>6</v>
      </c>
      <c r="C173" s="49" t="s">
        <v>151</v>
      </c>
      <c r="D173" s="50" t="s">
        <v>35</v>
      </c>
      <c r="E173" s="51">
        <v>240</v>
      </c>
      <c r="F173" s="48">
        <v>2019</v>
      </c>
      <c r="G173" s="52" t="s">
        <v>36</v>
      </c>
      <c r="H173" s="53"/>
      <c r="I173" s="54">
        <v>742.50000000000011</v>
      </c>
      <c r="J173" s="53"/>
      <c r="K173" s="54">
        <v>558.14</v>
      </c>
      <c r="L173" s="53"/>
      <c r="M173" s="54">
        <v>669.06</v>
      </c>
      <c r="N173" s="54">
        <f t="shared" si="51"/>
        <v>0</v>
      </c>
      <c r="O173" s="54">
        <f t="shared" si="52"/>
        <v>0</v>
      </c>
      <c r="P173" s="54">
        <f t="shared" si="53"/>
        <v>0</v>
      </c>
      <c r="Q173">
        <f t="shared" si="54"/>
        <v>0</v>
      </c>
      <c r="R173">
        <f t="shared" si="55"/>
        <v>0</v>
      </c>
      <c r="S173">
        <f t="shared" si="56"/>
        <v>0</v>
      </c>
      <c r="Y173" t="s">
        <v>52</v>
      </c>
      <c r="Z173" t="s">
        <v>133</v>
      </c>
    </row>
    <row r="174" spans="2:26" ht="15.75" hidden="1" outlineLevel="1" x14ac:dyDescent="0.25">
      <c r="B174" s="48">
        <v>7</v>
      </c>
      <c r="C174" s="49" t="s">
        <v>152</v>
      </c>
      <c r="D174" s="50" t="s">
        <v>35</v>
      </c>
      <c r="E174" s="51">
        <v>240</v>
      </c>
      <c r="F174" s="48">
        <v>2017</v>
      </c>
      <c r="G174" s="52" t="s">
        <v>36</v>
      </c>
      <c r="H174" s="53"/>
      <c r="I174" s="54">
        <v>759.00000000000011</v>
      </c>
      <c r="J174" s="53"/>
      <c r="K174" s="54">
        <v>571.12</v>
      </c>
      <c r="L174" s="53"/>
      <c r="M174" s="54">
        <v>683.21999999999991</v>
      </c>
      <c r="N174" s="54">
        <f t="shared" si="51"/>
        <v>0</v>
      </c>
      <c r="O174" s="54">
        <f t="shared" si="52"/>
        <v>0</v>
      </c>
      <c r="P174" s="54">
        <f t="shared" si="53"/>
        <v>0</v>
      </c>
      <c r="Q174">
        <f t="shared" si="54"/>
        <v>0</v>
      </c>
      <c r="R174">
        <f t="shared" si="55"/>
        <v>0</v>
      </c>
      <c r="S174">
        <f t="shared" si="56"/>
        <v>0</v>
      </c>
      <c r="Y174" t="s">
        <v>153</v>
      </c>
      <c r="Z174" t="s">
        <v>133</v>
      </c>
    </row>
    <row r="175" spans="2:26" ht="15.75" hidden="1" outlineLevel="1" x14ac:dyDescent="0.25">
      <c r="B175" s="48">
        <v>8</v>
      </c>
      <c r="C175" s="49" t="s">
        <v>154</v>
      </c>
      <c r="D175" s="50" t="s">
        <v>54</v>
      </c>
      <c r="E175" s="51">
        <v>256</v>
      </c>
      <c r="F175" s="48">
        <v>2017</v>
      </c>
      <c r="G175" s="52" t="s">
        <v>36</v>
      </c>
      <c r="H175" s="53"/>
      <c r="I175" s="54">
        <v>435.6</v>
      </c>
      <c r="J175" s="53"/>
      <c r="K175" s="54">
        <v>328.03999999999996</v>
      </c>
      <c r="L175" s="53"/>
      <c r="M175" s="54">
        <v>392.94</v>
      </c>
      <c r="N175" s="54">
        <f t="shared" si="51"/>
        <v>0</v>
      </c>
      <c r="O175" s="54">
        <f t="shared" si="52"/>
        <v>0</v>
      </c>
      <c r="P175" s="54">
        <f t="shared" si="53"/>
        <v>0</v>
      </c>
      <c r="Q175">
        <f t="shared" si="54"/>
        <v>0</v>
      </c>
      <c r="R175">
        <f t="shared" si="55"/>
        <v>0</v>
      </c>
      <c r="S175">
        <f t="shared" si="56"/>
        <v>0</v>
      </c>
      <c r="Y175" t="s">
        <v>155</v>
      </c>
      <c r="Z175" t="s">
        <v>133</v>
      </c>
    </row>
    <row r="176" spans="2:26" hidden="1" outlineLevel="1" x14ac:dyDescent="0.25">
      <c r="Z176" t="s">
        <v>133</v>
      </c>
    </row>
    <row r="177" spans="2:26" ht="18.75" hidden="1" outlineLevel="1" x14ac:dyDescent="0.25">
      <c r="B177" s="39" t="s">
        <v>68</v>
      </c>
      <c r="C177" s="40"/>
      <c r="D177" s="55"/>
      <c r="E177" s="41"/>
      <c r="F177" s="56"/>
      <c r="G177" s="40"/>
      <c r="H177" s="41"/>
      <c r="I177" s="42"/>
      <c r="J177" s="56"/>
      <c r="K177" s="42"/>
      <c r="L177" s="41"/>
      <c r="M177" s="42"/>
      <c r="N177" s="41"/>
      <c r="O177" s="41"/>
      <c r="P177" s="56"/>
      <c r="Z177" t="s">
        <v>133</v>
      </c>
    </row>
    <row r="178" spans="2:26" ht="51" hidden="1" outlineLevel="1" x14ac:dyDescent="0.25">
      <c r="B178" s="43" t="s">
        <v>23</v>
      </c>
      <c r="C178" s="44" t="s">
        <v>24</v>
      </c>
      <c r="D178" s="44" t="s">
        <v>25</v>
      </c>
      <c r="E178" s="44" t="s">
        <v>26</v>
      </c>
      <c r="F178" s="44" t="s">
        <v>27</v>
      </c>
      <c r="G178" s="44" t="s">
        <v>28</v>
      </c>
      <c r="H178" s="44" t="s">
        <v>69</v>
      </c>
      <c r="I178" s="45" t="s">
        <v>69</v>
      </c>
      <c r="J178" s="44" t="s">
        <v>622</v>
      </c>
      <c r="K178" s="45" t="s">
        <v>70</v>
      </c>
      <c r="L178" s="44" t="s">
        <v>623</v>
      </c>
      <c r="M178" s="45" t="s">
        <v>71</v>
      </c>
      <c r="N178" s="46">
        <v>2017</v>
      </c>
      <c r="O178" s="46">
        <v>2018</v>
      </c>
      <c r="P178" s="47">
        <v>2019</v>
      </c>
      <c r="Z178" t="s">
        <v>133</v>
      </c>
    </row>
    <row r="179" spans="2:26" ht="18.75" hidden="1" outlineLevel="1" x14ac:dyDescent="0.25">
      <c r="B179" s="93" t="s">
        <v>33</v>
      </c>
      <c r="C179" s="94"/>
      <c r="D179" s="94"/>
      <c r="E179" s="94"/>
      <c r="F179" s="94"/>
      <c r="G179" s="94"/>
      <c r="H179" s="94"/>
      <c r="I179" s="94"/>
      <c r="J179" s="94"/>
      <c r="K179" s="94"/>
      <c r="L179" s="94"/>
      <c r="M179" s="94"/>
      <c r="N179" s="94"/>
      <c r="O179" s="94"/>
      <c r="P179" s="95"/>
      <c r="Z179" t="s">
        <v>133</v>
      </c>
    </row>
    <row r="180" spans="2:26" ht="30" hidden="1" outlineLevel="1" x14ac:dyDescent="0.25">
      <c r="B180" s="48">
        <v>1</v>
      </c>
      <c r="C180" s="49" t="s">
        <v>134</v>
      </c>
      <c r="D180" s="50" t="s">
        <v>72</v>
      </c>
      <c r="E180" s="51"/>
      <c r="F180" s="48">
        <v>2019</v>
      </c>
      <c r="G180" s="52" t="s">
        <v>73</v>
      </c>
      <c r="H180" s="57" t="s">
        <v>69</v>
      </c>
      <c r="I180" s="58" t="s">
        <v>69</v>
      </c>
      <c r="J180" s="53"/>
      <c r="K180" s="54">
        <v>698</v>
      </c>
      <c r="L180" s="53"/>
      <c r="M180" s="54">
        <v>836</v>
      </c>
      <c r="N180" s="59">
        <f t="shared" ref="N180:N187" si="57">IF(F180=2017,J180*K180+L180*M180,0)</f>
        <v>0</v>
      </c>
      <c r="O180" s="54">
        <f t="shared" ref="O180:O187" si="58">IF(F180=2018,J180*K180+L180*M180,0)</f>
        <v>0</v>
      </c>
      <c r="P180" s="54">
        <f t="shared" ref="P180:P187" si="59">IF(F180=2019,J180*K180+L180*M180,0)</f>
        <v>0</v>
      </c>
      <c r="T180">
        <f t="shared" ref="T180:T187" si="60">J180*K180</f>
        <v>0</v>
      </c>
      <c r="U180">
        <f t="shared" ref="U180:U187" si="61">L180*M180</f>
        <v>0</v>
      </c>
      <c r="Y180" t="s">
        <v>52</v>
      </c>
      <c r="Z180" t="s">
        <v>133</v>
      </c>
    </row>
    <row r="181" spans="2:26" ht="30" hidden="1" outlineLevel="1" x14ac:dyDescent="0.25">
      <c r="B181" s="48">
        <v>2</v>
      </c>
      <c r="C181" s="49" t="s">
        <v>100</v>
      </c>
      <c r="D181" s="50" t="s">
        <v>72</v>
      </c>
      <c r="E181" s="51"/>
      <c r="F181" s="48">
        <v>2017</v>
      </c>
      <c r="G181" s="52" t="s">
        <v>73</v>
      </c>
      <c r="H181" s="57" t="s">
        <v>69</v>
      </c>
      <c r="I181" s="58" t="s">
        <v>69</v>
      </c>
      <c r="J181" s="53"/>
      <c r="K181" s="54">
        <v>698</v>
      </c>
      <c r="L181" s="53"/>
      <c r="M181" s="54">
        <v>836</v>
      </c>
      <c r="N181" s="59">
        <f t="shared" si="57"/>
        <v>0</v>
      </c>
      <c r="O181" s="54">
        <f t="shared" si="58"/>
        <v>0</v>
      </c>
      <c r="P181" s="54">
        <f t="shared" si="59"/>
        <v>0</v>
      </c>
      <c r="T181">
        <f t="shared" si="60"/>
        <v>0</v>
      </c>
      <c r="U181">
        <f t="shared" si="61"/>
        <v>0</v>
      </c>
      <c r="Y181" t="s">
        <v>52</v>
      </c>
      <c r="Z181" t="s">
        <v>133</v>
      </c>
    </row>
    <row r="182" spans="2:26" ht="30" hidden="1" outlineLevel="1" x14ac:dyDescent="0.25">
      <c r="B182" s="48">
        <v>3</v>
      </c>
      <c r="C182" s="49" t="s">
        <v>136</v>
      </c>
      <c r="D182" s="50" t="s">
        <v>72</v>
      </c>
      <c r="E182" s="51"/>
      <c r="F182" s="48">
        <v>2019</v>
      </c>
      <c r="G182" s="52" t="s">
        <v>73</v>
      </c>
      <c r="H182" s="57" t="s">
        <v>69</v>
      </c>
      <c r="I182" s="58" t="s">
        <v>69</v>
      </c>
      <c r="J182" s="53"/>
      <c r="K182" s="54">
        <v>698</v>
      </c>
      <c r="L182" s="53"/>
      <c r="M182" s="54">
        <v>836</v>
      </c>
      <c r="N182" s="59">
        <f t="shared" si="57"/>
        <v>0</v>
      </c>
      <c r="O182" s="54">
        <f t="shared" si="58"/>
        <v>0</v>
      </c>
      <c r="P182" s="54">
        <f t="shared" si="59"/>
        <v>0</v>
      </c>
      <c r="T182">
        <f t="shared" si="60"/>
        <v>0</v>
      </c>
      <c r="U182">
        <f t="shared" si="61"/>
        <v>0</v>
      </c>
      <c r="Y182" t="s">
        <v>52</v>
      </c>
      <c r="Z182" t="s">
        <v>133</v>
      </c>
    </row>
    <row r="183" spans="2:26" ht="30" hidden="1" outlineLevel="1" x14ac:dyDescent="0.25">
      <c r="B183" s="48">
        <v>4</v>
      </c>
      <c r="C183" s="49" t="s">
        <v>137</v>
      </c>
      <c r="D183" s="50" t="s">
        <v>72</v>
      </c>
      <c r="E183" s="51"/>
      <c r="F183" s="48">
        <v>2019</v>
      </c>
      <c r="G183" s="52" t="s">
        <v>73</v>
      </c>
      <c r="H183" s="57" t="s">
        <v>69</v>
      </c>
      <c r="I183" s="58" t="s">
        <v>69</v>
      </c>
      <c r="J183" s="53"/>
      <c r="K183" s="54">
        <v>698</v>
      </c>
      <c r="L183" s="53"/>
      <c r="M183" s="54">
        <v>836</v>
      </c>
      <c r="N183" s="59">
        <f t="shared" si="57"/>
        <v>0</v>
      </c>
      <c r="O183" s="54">
        <f t="shared" si="58"/>
        <v>0</v>
      </c>
      <c r="P183" s="54">
        <f t="shared" si="59"/>
        <v>0</v>
      </c>
      <c r="T183">
        <f t="shared" si="60"/>
        <v>0</v>
      </c>
      <c r="U183">
        <f t="shared" si="61"/>
        <v>0</v>
      </c>
      <c r="Y183" t="s">
        <v>52</v>
      </c>
      <c r="Z183" t="s">
        <v>133</v>
      </c>
    </row>
    <row r="184" spans="2:26" ht="30" hidden="1" outlineLevel="1" x14ac:dyDescent="0.25">
      <c r="B184" s="48">
        <v>5</v>
      </c>
      <c r="C184" s="49" t="s">
        <v>138</v>
      </c>
      <c r="D184" s="50" t="s">
        <v>72</v>
      </c>
      <c r="E184" s="51"/>
      <c r="F184" s="48">
        <v>2019</v>
      </c>
      <c r="G184" s="52" t="s">
        <v>73</v>
      </c>
      <c r="H184" s="57" t="s">
        <v>69</v>
      </c>
      <c r="I184" s="58" t="s">
        <v>69</v>
      </c>
      <c r="J184" s="53"/>
      <c r="K184" s="54">
        <v>698</v>
      </c>
      <c r="L184" s="53"/>
      <c r="M184" s="54">
        <v>836</v>
      </c>
      <c r="N184" s="59">
        <f t="shared" si="57"/>
        <v>0</v>
      </c>
      <c r="O184" s="54">
        <f t="shared" si="58"/>
        <v>0</v>
      </c>
      <c r="P184" s="54">
        <f t="shared" si="59"/>
        <v>0</v>
      </c>
      <c r="T184">
        <f t="shared" si="60"/>
        <v>0</v>
      </c>
      <c r="U184">
        <f t="shared" si="61"/>
        <v>0</v>
      </c>
      <c r="Y184" t="s">
        <v>52</v>
      </c>
      <c r="Z184" t="s">
        <v>133</v>
      </c>
    </row>
    <row r="185" spans="2:26" ht="30" hidden="1" outlineLevel="1" x14ac:dyDescent="0.25">
      <c r="B185" s="48">
        <v>6</v>
      </c>
      <c r="C185" s="49" t="s">
        <v>139</v>
      </c>
      <c r="D185" s="50" t="s">
        <v>72</v>
      </c>
      <c r="E185" s="51"/>
      <c r="F185" s="48">
        <v>2019</v>
      </c>
      <c r="G185" s="52" t="s">
        <v>73</v>
      </c>
      <c r="H185" s="57" t="s">
        <v>69</v>
      </c>
      <c r="I185" s="58" t="s">
        <v>69</v>
      </c>
      <c r="J185" s="53"/>
      <c r="K185" s="54">
        <v>698</v>
      </c>
      <c r="L185" s="53"/>
      <c r="M185" s="54">
        <v>836</v>
      </c>
      <c r="N185" s="59">
        <f t="shared" si="57"/>
        <v>0</v>
      </c>
      <c r="O185" s="54">
        <f t="shared" si="58"/>
        <v>0</v>
      </c>
      <c r="P185" s="54">
        <f t="shared" si="59"/>
        <v>0</v>
      </c>
      <c r="T185">
        <f t="shared" si="60"/>
        <v>0</v>
      </c>
      <c r="U185">
        <f t="shared" si="61"/>
        <v>0</v>
      </c>
      <c r="Y185" t="s">
        <v>52</v>
      </c>
      <c r="Z185" t="s">
        <v>133</v>
      </c>
    </row>
    <row r="186" spans="2:26" ht="30" hidden="1" outlineLevel="1" x14ac:dyDescent="0.25">
      <c r="B186" s="48">
        <v>7</v>
      </c>
      <c r="C186" s="49" t="s">
        <v>140</v>
      </c>
      <c r="D186" s="50" t="s">
        <v>72</v>
      </c>
      <c r="E186" s="51"/>
      <c r="F186" s="48">
        <v>2019</v>
      </c>
      <c r="G186" s="52" t="s">
        <v>73</v>
      </c>
      <c r="H186" s="57" t="s">
        <v>69</v>
      </c>
      <c r="I186" s="58" t="s">
        <v>69</v>
      </c>
      <c r="J186" s="53"/>
      <c r="K186" s="54">
        <v>698</v>
      </c>
      <c r="L186" s="53"/>
      <c r="M186" s="54">
        <v>836</v>
      </c>
      <c r="N186" s="59">
        <f t="shared" si="57"/>
        <v>0</v>
      </c>
      <c r="O186" s="54">
        <f t="shared" si="58"/>
        <v>0</v>
      </c>
      <c r="P186" s="54">
        <f t="shared" si="59"/>
        <v>0</v>
      </c>
      <c r="T186">
        <f t="shared" si="60"/>
        <v>0</v>
      </c>
      <c r="U186">
        <f t="shared" si="61"/>
        <v>0</v>
      </c>
      <c r="Y186" t="s">
        <v>52</v>
      </c>
      <c r="Z186" t="s">
        <v>133</v>
      </c>
    </row>
    <row r="187" spans="2:26" ht="30" hidden="1" outlineLevel="1" x14ac:dyDescent="0.25">
      <c r="B187" s="48">
        <v>8</v>
      </c>
      <c r="C187" s="49" t="s">
        <v>141</v>
      </c>
      <c r="D187" s="50" t="s">
        <v>72</v>
      </c>
      <c r="E187" s="51"/>
      <c r="F187" s="48">
        <v>2019</v>
      </c>
      <c r="G187" s="52" t="s">
        <v>73</v>
      </c>
      <c r="H187" s="57" t="s">
        <v>69</v>
      </c>
      <c r="I187" s="58" t="s">
        <v>69</v>
      </c>
      <c r="J187" s="53"/>
      <c r="K187" s="54">
        <v>698</v>
      </c>
      <c r="L187" s="53"/>
      <c r="M187" s="54">
        <v>836</v>
      </c>
      <c r="N187" s="59">
        <f t="shared" si="57"/>
        <v>0</v>
      </c>
      <c r="O187" s="54">
        <f t="shared" si="58"/>
        <v>0</v>
      </c>
      <c r="P187" s="54">
        <f t="shared" si="59"/>
        <v>0</v>
      </c>
      <c r="T187">
        <f t="shared" si="60"/>
        <v>0</v>
      </c>
      <c r="U187">
        <f t="shared" si="61"/>
        <v>0</v>
      </c>
      <c r="Y187" t="s">
        <v>52</v>
      </c>
      <c r="Z187" t="s">
        <v>133</v>
      </c>
    </row>
    <row r="188" spans="2:26" ht="18.75" hidden="1" outlineLevel="1" x14ac:dyDescent="0.25">
      <c r="B188" s="93" t="s">
        <v>48</v>
      </c>
      <c r="C188" s="94"/>
      <c r="D188" s="94"/>
      <c r="E188" s="94"/>
      <c r="F188" s="94"/>
      <c r="G188" s="94"/>
      <c r="H188" s="94"/>
      <c r="I188" s="94"/>
      <c r="J188" s="94"/>
      <c r="K188" s="94"/>
      <c r="L188" s="94"/>
      <c r="M188" s="94"/>
      <c r="N188" s="94"/>
      <c r="O188" s="94"/>
      <c r="P188" s="95"/>
      <c r="Z188" t="s">
        <v>133</v>
      </c>
    </row>
    <row r="189" spans="2:26" ht="30" hidden="1" outlineLevel="1" x14ac:dyDescent="0.25">
      <c r="B189" s="48">
        <v>1</v>
      </c>
      <c r="C189" s="49" t="s">
        <v>142</v>
      </c>
      <c r="D189" s="50" t="s">
        <v>72</v>
      </c>
      <c r="E189" s="51"/>
      <c r="F189" s="48">
        <v>2018</v>
      </c>
      <c r="G189" s="52" t="s">
        <v>73</v>
      </c>
      <c r="H189" s="57" t="s">
        <v>69</v>
      </c>
      <c r="I189" s="58" t="s">
        <v>69</v>
      </c>
      <c r="J189" s="53"/>
      <c r="K189" s="54">
        <v>878</v>
      </c>
      <c r="L189" s="53"/>
      <c r="M189" s="54">
        <v>1052</v>
      </c>
      <c r="N189" s="59">
        <f t="shared" ref="N189:N196" si="62">IF(F189=2017,J189*K189+L189*M189,0)</f>
        <v>0</v>
      </c>
      <c r="O189" s="54">
        <f t="shared" ref="O189:O196" si="63">IF(F189=2018,J189*K189+L189*M189,0)</f>
        <v>0</v>
      </c>
      <c r="P189" s="54">
        <f t="shared" ref="P189:P196" si="64">IF(F189=2019,J189*K189+L189*M189,0)</f>
        <v>0</v>
      </c>
      <c r="T189">
        <f t="shared" ref="T189:T196" si="65">J189*K189</f>
        <v>0</v>
      </c>
      <c r="U189">
        <f t="shared" ref="U189:U196" si="66">L189*M189</f>
        <v>0</v>
      </c>
      <c r="Y189" t="s">
        <v>52</v>
      </c>
      <c r="Z189" t="s">
        <v>133</v>
      </c>
    </row>
    <row r="190" spans="2:26" ht="30" hidden="1" outlineLevel="1" x14ac:dyDescent="0.25">
      <c r="B190" s="48">
        <v>2</v>
      </c>
      <c r="C190" s="49" t="s">
        <v>144</v>
      </c>
      <c r="D190" s="50" t="s">
        <v>72</v>
      </c>
      <c r="E190" s="51"/>
      <c r="F190" s="48">
        <v>2019</v>
      </c>
      <c r="G190" s="52" t="s">
        <v>73</v>
      </c>
      <c r="H190" s="57" t="s">
        <v>69</v>
      </c>
      <c r="I190" s="58" t="s">
        <v>69</v>
      </c>
      <c r="J190" s="53"/>
      <c r="K190" s="54">
        <v>698</v>
      </c>
      <c r="L190" s="53"/>
      <c r="M190" s="54">
        <v>836</v>
      </c>
      <c r="N190" s="59">
        <f t="shared" si="62"/>
        <v>0</v>
      </c>
      <c r="O190" s="54">
        <f t="shared" si="63"/>
        <v>0</v>
      </c>
      <c r="P190" s="54">
        <f t="shared" si="64"/>
        <v>0</v>
      </c>
      <c r="T190">
        <f t="shared" si="65"/>
        <v>0</v>
      </c>
      <c r="U190">
        <f t="shared" si="66"/>
        <v>0</v>
      </c>
      <c r="Y190" t="s">
        <v>52</v>
      </c>
      <c r="Z190" t="s">
        <v>133</v>
      </c>
    </row>
    <row r="191" spans="2:26" ht="30" hidden="1" outlineLevel="1" x14ac:dyDescent="0.25">
      <c r="B191" s="48">
        <v>3</v>
      </c>
      <c r="C191" s="49" t="s">
        <v>145</v>
      </c>
      <c r="D191" s="50" t="s">
        <v>72</v>
      </c>
      <c r="E191" s="51"/>
      <c r="F191" s="48">
        <v>2017</v>
      </c>
      <c r="G191" s="52" t="s">
        <v>73</v>
      </c>
      <c r="H191" s="57" t="s">
        <v>69</v>
      </c>
      <c r="I191" s="58" t="s">
        <v>69</v>
      </c>
      <c r="J191" s="53"/>
      <c r="K191" s="54">
        <v>655</v>
      </c>
      <c r="L191" s="53"/>
      <c r="M191" s="54">
        <v>785</v>
      </c>
      <c r="N191" s="59">
        <f t="shared" si="62"/>
        <v>0</v>
      </c>
      <c r="O191" s="54">
        <f t="shared" si="63"/>
        <v>0</v>
      </c>
      <c r="P191" s="54">
        <f t="shared" si="64"/>
        <v>0</v>
      </c>
      <c r="T191">
        <f t="shared" si="65"/>
        <v>0</v>
      </c>
      <c r="U191">
        <f t="shared" si="66"/>
        <v>0</v>
      </c>
      <c r="Y191" t="s">
        <v>52</v>
      </c>
      <c r="Z191" t="s">
        <v>133</v>
      </c>
    </row>
    <row r="192" spans="2:26" ht="30" hidden="1" outlineLevel="1" x14ac:dyDescent="0.25">
      <c r="B192" s="48">
        <v>4</v>
      </c>
      <c r="C192" s="49" t="s">
        <v>156</v>
      </c>
      <c r="D192" s="50" t="s">
        <v>72</v>
      </c>
      <c r="E192" s="51"/>
      <c r="F192" s="48">
        <v>2018</v>
      </c>
      <c r="G192" s="52" t="s">
        <v>73</v>
      </c>
      <c r="H192" s="57" t="s">
        <v>69</v>
      </c>
      <c r="I192" s="58" t="s">
        <v>69</v>
      </c>
      <c r="J192" s="53"/>
      <c r="K192" s="54">
        <v>410</v>
      </c>
      <c r="L192" s="53"/>
      <c r="M192" s="54">
        <v>491</v>
      </c>
      <c r="N192" s="59">
        <f t="shared" si="62"/>
        <v>0</v>
      </c>
      <c r="O192" s="54">
        <f t="shared" si="63"/>
        <v>0</v>
      </c>
      <c r="P192" s="54">
        <f t="shared" si="64"/>
        <v>0</v>
      </c>
      <c r="T192">
        <f t="shared" si="65"/>
        <v>0</v>
      </c>
      <c r="U192">
        <f t="shared" si="66"/>
        <v>0</v>
      </c>
      <c r="Y192" t="s">
        <v>52</v>
      </c>
      <c r="Z192" t="s">
        <v>133</v>
      </c>
    </row>
    <row r="193" spans="2:26" ht="30" hidden="1" outlineLevel="1" x14ac:dyDescent="0.25">
      <c r="B193" s="48">
        <v>5</v>
      </c>
      <c r="C193" s="49" t="s">
        <v>157</v>
      </c>
      <c r="D193" s="50" t="s">
        <v>72</v>
      </c>
      <c r="E193" s="51"/>
      <c r="F193" s="48">
        <v>2018</v>
      </c>
      <c r="G193" s="52" t="s">
        <v>73</v>
      </c>
      <c r="H193" s="57" t="s">
        <v>69</v>
      </c>
      <c r="I193" s="58" t="s">
        <v>69</v>
      </c>
      <c r="J193" s="53"/>
      <c r="K193" s="54">
        <v>410</v>
      </c>
      <c r="L193" s="53"/>
      <c r="M193" s="54">
        <v>491</v>
      </c>
      <c r="N193" s="59">
        <f t="shared" si="62"/>
        <v>0</v>
      </c>
      <c r="O193" s="54">
        <f t="shared" si="63"/>
        <v>0</v>
      </c>
      <c r="P193" s="54">
        <f t="shared" si="64"/>
        <v>0</v>
      </c>
      <c r="T193">
        <f t="shared" si="65"/>
        <v>0</v>
      </c>
      <c r="U193">
        <f t="shared" si="66"/>
        <v>0</v>
      </c>
      <c r="Y193" t="s">
        <v>52</v>
      </c>
      <c r="Z193" t="s">
        <v>133</v>
      </c>
    </row>
    <row r="194" spans="2:26" ht="30" hidden="1" outlineLevel="1" x14ac:dyDescent="0.25">
      <c r="B194" s="48">
        <v>6</v>
      </c>
      <c r="C194" s="49" t="s">
        <v>149</v>
      </c>
      <c r="D194" s="50" t="s">
        <v>72</v>
      </c>
      <c r="E194" s="51"/>
      <c r="F194" s="48">
        <v>2018</v>
      </c>
      <c r="G194" s="52" t="s">
        <v>73</v>
      </c>
      <c r="H194" s="57" t="s">
        <v>69</v>
      </c>
      <c r="I194" s="58" t="s">
        <v>69</v>
      </c>
      <c r="J194" s="53"/>
      <c r="K194" s="54">
        <v>410</v>
      </c>
      <c r="L194" s="53"/>
      <c r="M194" s="54">
        <v>491</v>
      </c>
      <c r="N194" s="59">
        <f t="shared" si="62"/>
        <v>0</v>
      </c>
      <c r="O194" s="54">
        <f t="shared" si="63"/>
        <v>0</v>
      </c>
      <c r="P194" s="54">
        <f t="shared" si="64"/>
        <v>0</v>
      </c>
      <c r="T194">
        <f t="shared" si="65"/>
        <v>0</v>
      </c>
      <c r="U194">
        <f t="shared" si="66"/>
        <v>0</v>
      </c>
      <c r="Y194" t="s">
        <v>52</v>
      </c>
      <c r="Z194" t="s">
        <v>133</v>
      </c>
    </row>
    <row r="195" spans="2:26" ht="30" hidden="1" outlineLevel="1" x14ac:dyDescent="0.25">
      <c r="B195" s="48">
        <v>7</v>
      </c>
      <c r="C195" s="49" t="s">
        <v>151</v>
      </c>
      <c r="D195" s="50" t="s">
        <v>72</v>
      </c>
      <c r="E195" s="51"/>
      <c r="F195" s="48">
        <v>2019</v>
      </c>
      <c r="G195" s="52" t="s">
        <v>73</v>
      </c>
      <c r="H195" s="57" t="s">
        <v>69</v>
      </c>
      <c r="I195" s="58" t="s">
        <v>69</v>
      </c>
      <c r="J195" s="53"/>
      <c r="K195" s="54">
        <v>698</v>
      </c>
      <c r="L195" s="53"/>
      <c r="M195" s="54">
        <v>836</v>
      </c>
      <c r="N195" s="59">
        <f t="shared" si="62"/>
        <v>0</v>
      </c>
      <c r="O195" s="54">
        <f t="shared" si="63"/>
        <v>0</v>
      </c>
      <c r="P195" s="54">
        <f t="shared" si="64"/>
        <v>0</v>
      </c>
      <c r="T195">
        <f t="shared" si="65"/>
        <v>0</v>
      </c>
      <c r="U195">
        <f t="shared" si="66"/>
        <v>0</v>
      </c>
      <c r="Y195" t="s">
        <v>52</v>
      </c>
      <c r="Z195" t="s">
        <v>133</v>
      </c>
    </row>
    <row r="196" spans="2:26" ht="30" hidden="1" outlineLevel="1" x14ac:dyDescent="0.25">
      <c r="B196" s="48">
        <v>8</v>
      </c>
      <c r="C196" s="49" t="s">
        <v>154</v>
      </c>
      <c r="D196" s="50" t="s">
        <v>72</v>
      </c>
      <c r="E196" s="51"/>
      <c r="F196" s="48">
        <v>2018</v>
      </c>
      <c r="G196" s="52" t="s">
        <v>73</v>
      </c>
      <c r="H196" s="57" t="s">
        <v>69</v>
      </c>
      <c r="I196" s="58" t="s">
        <v>69</v>
      </c>
      <c r="J196" s="53"/>
      <c r="K196" s="54">
        <v>410</v>
      </c>
      <c r="L196" s="53"/>
      <c r="M196" s="54">
        <v>491</v>
      </c>
      <c r="N196" s="59">
        <f t="shared" si="62"/>
        <v>0</v>
      </c>
      <c r="O196" s="54">
        <f t="shared" si="63"/>
        <v>0</v>
      </c>
      <c r="P196" s="54">
        <f t="shared" si="64"/>
        <v>0</v>
      </c>
      <c r="T196">
        <f t="shared" si="65"/>
        <v>0</v>
      </c>
      <c r="U196">
        <f t="shared" si="66"/>
        <v>0</v>
      </c>
      <c r="Y196" t="s">
        <v>52</v>
      </c>
      <c r="Z196" t="s">
        <v>133</v>
      </c>
    </row>
    <row r="197" spans="2:26" hidden="1" outlineLevel="1" x14ac:dyDescent="0.25">
      <c r="Z197" t="s">
        <v>133</v>
      </c>
    </row>
    <row r="198" spans="2:26" ht="18.75" hidden="1" outlineLevel="1" x14ac:dyDescent="0.25">
      <c r="B198" s="39" t="s">
        <v>79</v>
      </c>
      <c r="C198" s="40"/>
      <c r="D198" s="55"/>
      <c r="E198" s="41"/>
      <c r="F198" s="56"/>
      <c r="G198" s="40"/>
      <c r="H198" s="41"/>
      <c r="I198" s="42"/>
      <c r="J198" s="56"/>
      <c r="K198" s="42"/>
      <c r="L198" s="41"/>
      <c r="M198" s="42"/>
      <c r="N198" s="41"/>
      <c r="O198" s="41"/>
      <c r="P198" s="56"/>
      <c r="Z198" t="s">
        <v>133</v>
      </c>
    </row>
    <row r="199" spans="2:26" ht="38.25" hidden="1" outlineLevel="1" x14ac:dyDescent="0.25">
      <c r="B199" s="43" t="s">
        <v>23</v>
      </c>
      <c r="C199" s="44" t="s">
        <v>24</v>
      </c>
      <c r="D199" s="44" t="s">
        <v>25</v>
      </c>
      <c r="E199" s="44" t="s">
        <v>26</v>
      </c>
      <c r="F199" s="44" t="s">
        <v>27</v>
      </c>
      <c r="G199" s="44" t="s">
        <v>28</v>
      </c>
      <c r="H199" s="44" t="s">
        <v>69</v>
      </c>
      <c r="I199" s="45" t="s">
        <v>69</v>
      </c>
      <c r="J199" s="44" t="s">
        <v>80</v>
      </c>
      <c r="K199" s="45" t="s">
        <v>81</v>
      </c>
      <c r="L199" s="44" t="s">
        <v>82</v>
      </c>
      <c r="M199" s="45" t="s">
        <v>83</v>
      </c>
      <c r="N199" s="46">
        <v>2017</v>
      </c>
      <c r="O199" s="46">
        <v>2018</v>
      </c>
      <c r="P199" s="47">
        <v>2019</v>
      </c>
      <c r="Z199" t="s">
        <v>133</v>
      </c>
    </row>
    <row r="200" spans="2:26" ht="15.75" hidden="1" outlineLevel="1" x14ac:dyDescent="0.25">
      <c r="B200" s="48">
        <v>1</v>
      </c>
      <c r="C200" s="49" t="s">
        <v>158</v>
      </c>
      <c r="D200" s="50" t="s">
        <v>85</v>
      </c>
      <c r="E200" s="51"/>
      <c r="F200" s="48">
        <v>2019</v>
      </c>
      <c r="G200" s="52" t="s">
        <v>85</v>
      </c>
      <c r="H200" s="57" t="s">
        <v>69</v>
      </c>
      <c r="I200" s="58" t="s">
        <v>69</v>
      </c>
      <c r="J200" s="53"/>
      <c r="K200" s="54">
        <v>2400</v>
      </c>
      <c r="L200" s="53"/>
      <c r="M200" s="54">
        <v>3200</v>
      </c>
      <c r="N200" s="59">
        <f>IF(F200=2017,J200*K200+L200*M200,0)</f>
        <v>0</v>
      </c>
      <c r="O200" s="54">
        <f>IF(F200=2018,J200*K200+L200*M200,0)</f>
        <v>0</v>
      </c>
      <c r="P200" s="54">
        <f>IF(F200=2019,J200*K200+L200*M200,0)</f>
        <v>0</v>
      </c>
      <c r="V200">
        <f>J200*K200</f>
        <v>0</v>
      </c>
      <c r="W200">
        <f>L200*M200</f>
        <v>0</v>
      </c>
      <c r="Y200" t="s">
        <v>52</v>
      </c>
      <c r="Z200" t="s">
        <v>133</v>
      </c>
    </row>
    <row r="201" spans="2:26" hidden="1" outlineLevel="1" x14ac:dyDescent="0.25">
      <c r="Z201" t="s">
        <v>133</v>
      </c>
    </row>
    <row r="202" spans="2:26" ht="15.75" thickBot="1" x14ac:dyDescent="0.3"/>
    <row r="203" spans="2:26" ht="39" thickBot="1" x14ac:dyDescent="0.3">
      <c r="B203" s="96" t="s">
        <v>624</v>
      </c>
      <c r="C203" s="97"/>
      <c r="D203" s="97"/>
      <c r="E203" s="102" t="s">
        <v>3</v>
      </c>
      <c r="F203" s="103"/>
      <c r="G203" s="4" t="s">
        <v>4</v>
      </c>
      <c r="H203" s="4" t="s">
        <v>5</v>
      </c>
      <c r="I203" s="4" t="s">
        <v>6</v>
      </c>
      <c r="J203" s="4" t="s">
        <v>7</v>
      </c>
      <c r="K203" s="5" t="s">
        <v>8</v>
      </c>
      <c r="L203" s="6" t="s">
        <v>9</v>
      </c>
      <c r="M203" s="7"/>
      <c r="N203" s="8">
        <v>2017</v>
      </c>
      <c r="O203" s="9">
        <v>2018</v>
      </c>
      <c r="P203" s="10">
        <v>2019</v>
      </c>
      <c r="Z203" t="s">
        <v>624</v>
      </c>
    </row>
    <row r="204" spans="2:26" ht="15.75" x14ac:dyDescent="0.25">
      <c r="B204" s="98"/>
      <c r="C204" s="99"/>
      <c r="D204" s="99"/>
      <c r="E204" s="104">
        <v>0</v>
      </c>
      <c r="F204" s="105"/>
      <c r="G204" s="11" t="s">
        <v>10</v>
      </c>
      <c r="H204" s="12">
        <f>SUBTOTAL(2,I221:I228,I230:I233)</f>
        <v>12</v>
      </c>
      <c r="I204" s="13">
        <f>SUM(I221:I228,I230:I233)/H204</f>
        <v>700.60833333333346</v>
      </c>
      <c r="J204" s="14" t="s">
        <v>11</v>
      </c>
      <c r="K204" s="15">
        <f>SUM(H221:H228,H230:H233)</f>
        <v>0</v>
      </c>
      <c r="L204" s="16">
        <f>Q204</f>
        <v>0</v>
      </c>
      <c r="M204" s="17"/>
      <c r="N204" s="110">
        <f>SUM(N221:N228,N230:N233,N238:N244,N246:N249,N253:N253)</f>
        <v>0</v>
      </c>
      <c r="O204" s="113">
        <f>SUM(O221:O228,O230:O233,O238:O244,O246:O249,O253:O253)</f>
        <v>0</v>
      </c>
      <c r="P204" s="86">
        <f>SUM(P221:P228,P230:P233,P238:P244,P246:P249,P253:P253)</f>
        <v>0</v>
      </c>
      <c r="Q204">
        <f>SUM(Q221:Q228,Q230:Q233)</f>
        <v>0</v>
      </c>
      <c r="R204">
        <f>SUM(R221:R228,R230:R233)</f>
        <v>0</v>
      </c>
      <c r="S204">
        <f>SUM(S221:S228,S230:S233)</f>
        <v>0</v>
      </c>
      <c r="T204">
        <f>SUM(T238:T244,T246:T249)</f>
        <v>0</v>
      </c>
      <c r="U204">
        <f>SUM(U238:U244,U246:U249)</f>
        <v>0</v>
      </c>
      <c r="V204">
        <f>SUM(V253:V253)</f>
        <v>0</v>
      </c>
      <c r="W204">
        <f>SUM(W253:W253)</f>
        <v>0</v>
      </c>
      <c r="Z204" t="s">
        <v>624</v>
      </c>
    </row>
    <row r="205" spans="2:26" ht="31.5" x14ac:dyDescent="0.25">
      <c r="B205" s="98"/>
      <c r="C205" s="99"/>
      <c r="D205" s="99"/>
      <c r="E205" s="106"/>
      <c r="F205" s="107"/>
      <c r="G205" s="11" t="s">
        <v>12</v>
      </c>
      <c r="H205" s="12">
        <f>SUBTOTAL(2,K221:K228,K230:K233)</f>
        <v>12</v>
      </c>
      <c r="I205" s="13">
        <f>SUM(K221:K228,K230:K233)/H205</f>
        <v>526.6733333333334</v>
      </c>
      <c r="J205" s="14" t="s">
        <v>13</v>
      </c>
      <c r="K205" s="15">
        <f>SUM(J221:J228,J230:J233)</f>
        <v>0</v>
      </c>
      <c r="L205" s="16">
        <f>R204</f>
        <v>0</v>
      </c>
      <c r="M205" s="18"/>
      <c r="N205" s="111"/>
      <c r="O205" s="114"/>
      <c r="P205" s="87"/>
      <c r="Z205" t="s">
        <v>624</v>
      </c>
    </row>
    <row r="206" spans="2:26" ht="31.5" x14ac:dyDescent="0.25">
      <c r="B206" s="98"/>
      <c r="C206" s="99"/>
      <c r="D206" s="99"/>
      <c r="E206" s="106"/>
      <c r="F206" s="107"/>
      <c r="G206" s="11" t="s">
        <v>14</v>
      </c>
      <c r="H206" s="12">
        <f>SUBTOTAL(2,M221:M228,M230:M233)</f>
        <v>12</v>
      </c>
      <c r="I206" s="13">
        <f>SUM(M221:M228,M230:M233)/H206</f>
        <v>631.20166666666637</v>
      </c>
      <c r="J206" s="14" t="s">
        <v>13</v>
      </c>
      <c r="K206" s="15">
        <f>SUM(L221:L228,L230:L233)</f>
        <v>0</v>
      </c>
      <c r="L206" s="16">
        <f>S204</f>
        <v>0</v>
      </c>
      <c r="M206" s="18"/>
      <c r="N206" s="111"/>
      <c r="O206" s="114"/>
      <c r="P206" s="87"/>
      <c r="Z206" t="s">
        <v>624</v>
      </c>
    </row>
    <row r="207" spans="2:26" ht="31.5" x14ac:dyDescent="0.25">
      <c r="B207" s="98"/>
      <c r="C207" s="99"/>
      <c r="D207" s="99"/>
      <c r="E207" s="106"/>
      <c r="F207" s="107"/>
      <c r="G207" s="11" t="s">
        <v>15</v>
      </c>
      <c r="H207" s="12">
        <f>SUBTOTAL(2,K238:K244,K246:K249)</f>
        <v>11</v>
      </c>
      <c r="I207" s="13">
        <f>SUM(K238:K244,K246:K249)/H207</f>
        <v>763.5454545454545</v>
      </c>
      <c r="J207" s="14" t="s">
        <v>13</v>
      </c>
      <c r="K207" s="15">
        <f>SUM(J238:J244,J246:J249)</f>
        <v>0</v>
      </c>
      <c r="L207" s="16">
        <f>T204</f>
        <v>0</v>
      </c>
      <c r="M207" s="18"/>
      <c r="N207" s="111"/>
      <c r="O207" s="114"/>
      <c r="P207" s="87"/>
      <c r="Z207" t="s">
        <v>624</v>
      </c>
    </row>
    <row r="208" spans="2:26" ht="31.5" x14ac:dyDescent="0.25">
      <c r="B208" s="98"/>
      <c r="C208" s="99"/>
      <c r="D208" s="99"/>
      <c r="E208" s="106"/>
      <c r="F208" s="107"/>
      <c r="G208" s="11" t="s">
        <v>16</v>
      </c>
      <c r="H208" s="12">
        <f>SUBTOTAL(2,M238:M244,M246:M249)</f>
        <v>11</v>
      </c>
      <c r="I208" s="13">
        <f>SUM(M238:M244,M246:M249)/H208</f>
        <v>914.27272727272725</v>
      </c>
      <c r="J208" s="14" t="s">
        <v>13</v>
      </c>
      <c r="K208" s="15">
        <f>SUM(L238:L244,L246:L249)</f>
        <v>0</v>
      </c>
      <c r="L208" s="16">
        <f>U204</f>
        <v>0</v>
      </c>
      <c r="M208" s="18"/>
      <c r="N208" s="111"/>
      <c r="O208" s="114"/>
      <c r="P208" s="87"/>
      <c r="Z208" t="s">
        <v>624</v>
      </c>
    </row>
    <row r="209" spans="2:26" ht="31.5" x14ac:dyDescent="0.25">
      <c r="B209" s="98"/>
      <c r="C209" s="99"/>
      <c r="D209" s="99"/>
      <c r="E209" s="106"/>
      <c r="F209" s="107"/>
      <c r="G209" s="11" t="s">
        <v>17</v>
      </c>
      <c r="H209" s="12">
        <f>SUBTOTAL(2,K253:K253)</f>
        <v>1</v>
      </c>
      <c r="I209" s="13">
        <f>SUM(K253:K253)/H209</f>
        <v>2400</v>
      </c>
      <c r="J209" s="14" t="s">
        <v>13</v>
      </c>
      <c r="K209" s="15">
        <f>SUM(J253:J253)</f>
        <v>0</v>
      </c>
      <c r="L209" s="16">
        <f>V204</f>
        <v>0</v>
      </c>
      <c r="M209" s="18"/>
      <c r="N209" s="111"/>
      <c r="O209" s="114"/>
      <c r="P209" s="87"/>
      <c r="Z209" t="s">
        <v>624</v>
      </c>
    </row>
    <row r="210" spans="2:26" ht="32.25" thickBot="1" x14ac:dyDescent="0.3">
      <c r="B210" s="98"/>
      <c r="C210" s="99"/>
      <c r="D210" s="99"/>
      <c r="E210" s="106"/>
      <c r="F210" s="107"/>
      <c r="G210" s="11" t="s">
        <v>18</v>
      </c>
      <c r="H210" s="19">
        <f>SUBTOTAL(2,M253:M253)</f>
        <v>1</v>
      </c>
      <c r="I210" s="20">
        <f>SUM(M253:M253)/H210</f>
        <v>3200</v>
      </c>
      <c r="J210" s="21" t="s">
        <v>13</v>
      </c>
      <c r="K210" s="22">
        <f>SUM(L253:L253)</f>
        <v>0</v>
      </c>
      <c r="L210" s="23">
        <f>W204</f>
        <v>0</v>
      </c>
      <c r="M210" s="18"/>
      <c r="N210" s="111"/>
      <c r="O210" s="114"/>
      <c r="P210" s="87"/>
      <c r="Z210" t="s">
        <v>624</v>
      </c>
    </row>
    <row r="211" spans="2:26" ht="16.5" thickBot="1" x14ac:dyDescent="0.3">
      <c r="B211" s="100"/>
      <c r="C211" s="101"/>
      <c r="D211" s="101"/>
      <c r="E211" s="108"/>
      <c r="F211" s="109"/>
      <c r="G211" s="24" t="s">
        <v>19</v>
      </c>
      <c r="H211" s="25"/>
      <c r="I211" s="25"/>
      <c r="J211" s="25"/>
      <c r="K211" s="26">
        <f>SUM(K204:K210)</f>
        <v>0</v>
      </c>
      <c r="L211" s="27">
        <f>SUM(L204:L210)</f>
        <v>0</v>
      </c>
      <c r="M211" s="18"/>
      <c r="N211" s="112"/>
      <c r="O211" s="115"/>
      <c r="P211" s="88"/>
      <c r="Z211" t="s">
        <v>624</v>
      </c>
    </row>
    <row r="212" spans="2:26" ht="15.75" collapsed="1" thickBot="1" x14ac:dyDescent="0.3">
      <c r="B212" s="89" t="s">
        <v>20</v>
      </c>
      <c r="C212" s="90"/>
      <c r="D212" s="90"/>
      <c r="E212" s="91"/>
      <c r="F212" s="91"/>
      <c r="G212" s="91"/>
      <c r="H212" s="91"/>
      <c r="I212" s="91"/>
      <c r="J212" s="91"/>
      <c r="K212" s="91"/>
      <c r="L212" s="91"/>
      <c r="M212" s="91"/>
      <c r="N212" s="91"/>
      <c r="O212" s="91"/>
      <c r="P212" s="92"/>
      <c r="Z212" t="s">
        <v>624</v>
      </c>
    </row>
    <row r="213" spans="2:26" hidden="1" outlineLevel="1" x14ac:dyDescent="0.25">
      <c r="B213" s="28" t="s">
        <v>21</v>
      </c>
      <c r="C213" s="29"/>
      <c r="D213" s="29"/>
      <c r="E213" s="30"/>
      <c r="F213" s="30"/>
      <c r="G213" s="29"/>
      <c r="H213" s="30"/>
      <c r="I213" s="31"/>
      <c r="J213" s="30"/>
      <c r="K213" s="31"/>
      <c r="L213" s="30"/>
      <c r="M213" s="31"/>
      <c r="N213" s="30"/>
      <c r="O213" s="30"/>
      <c r="P213" s="32"/>
      <c r="Z213" t="s">
        <v>624</v>
      </c>
    </row>
    <row r="214" spans="2:26" hidden="1" outlineLevel="1" x14ac:dyDescent="0.25">
      <c r="B214" s="33" t="s">
        <v>624</v>
      </c>
      <c r="C214" s="29"/>
      <c r="D214" s="29"/>
      <c r="E214" s="30"/>
      <c r="F214" s="30"/>
      <c r="G214" s="29"/>
      <c r="H214" s="30"/>
      <c r="I214" s="31"/>
      <c r="J214" s="30"/>
      <c r="K214" s="31"/>
      <c r="L214" s="30"/>
      <c r="M214" s="31"/>
      <c r="N214" s="30"/>
      <c r="O214" s="30"/>
      <c r="P214" s="32"/>
      <c r="Z214" t="s">
        <v>624</v>
      </c>
    </row>
    <row r="215" spans="2:26" hidden="1" outlineLevel="1" x14ac:dyDescent="0.25">
      <c r="B215" s="28"/>
      <c r="C215" s="29"/>
      <c r="D215" s="29"/>
      <c r="E215" s="30"/>
      <c r="F215" s="30"/>
      <c r="G215" s="29"/>
      <c r="H215" s="30"/>
      <c r="I215" s="31"/>
      <c r="J215" s="30"/>
      <c r="K215" s="31"/>
      <c r="L215" s="30"/>
      <c r="M215" s="31"/>
      <c r="N215" s="30"/>
      <c r="O215" s="30"/>
      <c r="P215" s="32"/>
      <c r="Z215" t="s">
        <v>624</v>
      </c>
    </row>
    <row r="216" spans="2:26" hidden="1" outlineLevel="1" x14ac:dyDescent="0.25">
      <c r="B216" s="34"/>
      <c r="C216" s="29"/>
      <c r="D216" s="29"/>
      <c r="E216" s="30"/>
      <c r="F216" s="30"/>
      <c r="G216" s="29"/>
      <c r="H216" s="30"/>
      <c r="I216" s="31"/>
      <c r="J216" s="30"/>
      <c r="K216" s="31"/>
      <c r="L216" s="30"/>
      <c r="M216" s="31"/>
      <c r="N216" s="30"/>
      <c r="O216" s="30"/>
      <c r="P216" s="32"/>
      <c r="Z216" t="s">
        <v>624</v>
      </c>
    </row>
    <row r="217" spans="2:26" hidden="1" outlineLevel="1" x14ac:dyDescent="0.25">
      <c r="B217" s="35"/>
      <c r="C217" s="36"/>
      <c r="D217" s="36"/>
      <c r="E217" s="37"/>
      <c r="F217" s="37"/>
      <c r="G217" s="36"/>
      <c r="H217" s="37"/>
      <c r="I217" s="18"/>
      <c r="J217" s="37"/>
      <c r="K217" s="18"/>
      <c r="L217" s="37"/>
      <c r="M217" s="18"/>
      <c r="N217" s="37"/>
      <c r="O217" s="37"/>
      <c r="P217" s="38"/>
      <c r="Z217" t="s">
        <v>624</v>
      </c>
    </row>
    <row r="218" spans="2:26" ht="18.75" hidden="1" outlineLevel="1" x14ac:dyDescent="0.25">
      <c r="B218" s="39" t="s">
        <v>22</v>
      </c>
      <c r="C218" s="40"/>
      <c r="D218" s="40"/>
      <c r="E218" s="41"/>
      <c r="F218" s="41"/>
      <c r="G218" s="40"/>
      <c r="H218" s="41"/>
      <c r="I218" s="42"/>
      <c r="J218" s="41"/>
      <c r="K218" s="42"/>
      <c r="L218" s="41"/>
      <c r="M218" s="42"/>
      <c r="N218" s="41"/>
      <c r="O218" s="41"/>
      <c r="P218" s="41"/>
      <c r="Z218" t="s">
        <v>624</v>
      </c>
    </row>
    <row r="219" spans="2:26" ht="51" hidden="1" outlineLevel="1" x14ac:dyDescent="0.25">
      <c r="B219" s="43" t="s">
        <v>23</v>
      </c>
      <c r="C219" s="44" t="s">
        <v>24</v>
      </c>
      <c r="D219" s="44" t="s">
        <v>25</v>
      </c>
      <c r="E219" s="44" t="s">
        <v>26</v>
      </c>
      <c r="F219" s="44" t="s">
        <v>27</v>
      </c>
      <c r="G219" s="44" t="s">
        <v>28</v>
      </c>
      <c r="H219" s="44" t="s">
        <v>29</v>
      </c>
      <c r="I219" s="45" t="s">
        <v>30</v>
      </c>
      <c r="J219" s="44" t="s">
        <v>620</v>
      </c>
      <c r="K219" s="45" t="s">
        <v>31</v>
      </c>
      <c r="L219" s="44" t="s">
        <v>621</v>
      </c>
      <c r="M219" s="45" t="s">
        <v>32</v>
      </c>
      <c r="N219" s="46">
        <v>2017</v>
      </c>
      <c r="O219" s="46">
        <v>2018</v>
      </c>
      <c r="P219" s="47">
        <v>2019</v>
      </c>
      <c r="Z219" t="s">
        <v>624</v>
      </c>
    </row>
    <row r="220" spans="2:26" ht="18.75" hidden="1" outlineLevel="1" x14ac:dyDescent="0.25">
      <c r="B220" s="93" t="s">
        <v>33</v>
      </c>
      <c r="C220" s="94"/>
      <c r="D220" s="94"/>
      <c r="E220" s="94"/>
      <c r="F220" s="94"/>
      <c r="G220" s="94"/>
      <c r="H220" s="94"/>
      <c r="I220" s="94"/>
      <c r="J220" s="94"/>
      <c r="K220" s="94"/>
      <c r="L220" s="94"/>
      <c r="M220" s="94"/>
      <c r="N220" s="94"/>
      <c r="O220" s="94"/>
      <c r="P220" s="95"/>
      <c r="Z220" t="s">
        <v>624</v>
      </c>
    </row>
    <row r="221" spans="2:26" ht="15.75" hidden="1" outlineLevel="1" x14ac:dyDescent="0.25">
      <c r="B221" s="48">
        <v>1</v>
      </c>
      <c r="C221" s="49" t="s">
        <v>100</v>
      </c>
      <c r="D221" s="50" t="s">
        <v>35</v>
      </c>
      <c r="E221" s="51">
        <v>224</v>
      </c>
      <c r="F221" s="48">
        <v>2017</v>
      </c>
      <c r="G221" s="52" t="s">
        <v>36</v>
      </c>
      <c r="H221" s="53"/>
      <c r="I221" s="54">
        <v>713.90000000000009</v>
      </c>
      <c r="J221" s="53"/>
      <c r="K221" s="54">
        <v>536.9</v>
      </c>
      <c r="L221" s="53"/>
      <c r="M221" s="54">
        <v>643.1</v>
      </c>
      <c r="N221" s="54">
        <f t="shared" ref="N221:N228" si="67">IF(F221=2017,H221*I221+J221*K221+L221*M221,0)</f>
        <v>0</v>
      </c>
      <c r="O221" s="54">
        <f t="shared" ref="O221:O228" si="68">IF(F221=2018,H221*I221+J221*K221+L221*M221,0)</f>
        <v>0</v>
      </c>
      <c r="P221" s="54">
        <f t="shared" ref="P221:P228" si="69">IF(F221=2019,H221*I221+J221*K221+L221*M221,0)</f>
        <v>0</v>
      </c>
      <c r="Q221">
        <f t="shared" ref="Q221:Q228" si="70">H221*I221</f>
        <v>0</v>
      </c>
      <c r="R221">
        <f t="shared" ref="R221:R228" si="71">J221*K221</f>
        <v>0</v>
      </c>
      <c r="S221">
        <f t="shared" ref="S221:S228" si="72">L221*M221</f>
        <v>0</v>
      </c>
      <c r="Y221" t="s">
        <v>37</v>
      </c>
      <c r="Z221" t="s">
        <v>624</v>
      </c>
    </row>
    <row r="222" spans="2:26" ht="15.75" hidden="1" outlineLevel="1" x14ac:dyDescent="0.25">
      <c r="B222" s="48">
        <v>2</v>
      </c>
      <c r="C222" s="49" t="s">
        <v>100</v>
      </c>
      <c r="D222" s="50" t="s">
        <v>38</v>
      </c>
      <c r="E222" s="51">
        <v>160</v>
      </c>
      <c r="F222" s="48">
        <v>2017</v>
      </c>
      <c r="G222" s="52" t="s">
        <v>36</v>
      </c>
      <c r="H222" s="53"/>
      <c r="I222" s="54">
        <v>448.8</v>
      </c>
      <c r="J222" s="53"/>
      <c r="K222" s="54">
        <v>337.47999999999996</v>
      </c>
      <c r="L222" s="53"/>
      <c r="M222" s="54">
        <v>404.73999999999995</v>
      </c>
      <c r="N222" s="54">
        <f t="shared" si="67"/>
        <v>0</v>
      </c>
      <c r="O222" s="54">
        <f t="shared" si="68"/>
        <v>0</v>
      </c>
      <c r="P222" s="54">
        <f t="shared" si="69"/>
        <v>0</v>
      </c>
      <c r="Q222">
        <f t="shared" si="70"/>
        <v>0</v>
      </c>
      <c r="R222">
        <f t="shared" si="71"/>
        <v>0</v>
      </c>
      <c r="S222">
        <f t="shared" si="72"/>
        <v>0</v>
      </c>
      <c r="Y222" t="s">
        <v>39</v>
      </c>
      <c r="Z222" t="s">
        <v>624</v>
      </c>
    </row>
    <row r="223" spans="2:26" ht="30" hidden="1" outlineLevel="1" x14ac:dyDescent="0.25">
      <c r="B223" s="48">
        <v>3</v>
      </c>
      <c r="C223" s="49" t="s">
        <v>164</v>
      </c>
      <c r="D223" s="50" t="s">
        <v>35</v>
      </c>
      <c r="E223" s="51">
        <v>208</v>
      </c>
      <c r="F223" s="48">
        <v>2017</v>
      </c>
      <c r="G223" s="52" t="s">
        <v>36</v>
      </c>
      <c r="H223" s="53"/>
      <c r="I223" s="54">
        <v>443.3</v>
      </c>
      <c r="J223" s="53"/>
      <c r="K223" s="54">
        <v>332.76</v>
      </c>
      <c r="L223" s="53"/>
      <c r="M223" s="54">
        <v>398.84</v>
      </c>
      <c r="N223" s="54">
        <f t="shared" si="67"/>
        <v>0</v>
      </c>
      <c r="O223" s="54">
        <f t="shared" si="68"/>
        <v>0</v>
      </c>
      <c r="P223" s="54">
        <f t="shared" si="69"/>
        <v>0</v>
      </c>
      <c r="Q223">
        <f t="shared" si="70"/>
        <v>0</v>
      </c>
      <c r="R223">
        <f t="shared" si="71"/>
        <v>0</v>
      </c>
      <c r="S223">
        <f t="shared" si="72"/>
        <v>0</v>
      </c>
      <c r="Y223" t="s">
        <v>41</v>
      </c>
      <c r="Z223" t="s">
        <v>624</v>
      </c>
    </row>
    <row r="224" spans="2:26" ht="15.75" hidden="1" outlineLevel="1" x14ac:dyDescent="0.25">
      <c r="B224" s="48">
        <v>4</v>
      </c>
      <c r="C224" s="49" t="s">
        <v>161</v>
      </c>
      <c r="D224" s="50" t="s">
        <v>35</v>
      </c>
      <c r="E224" s="51">
        <v>320</v>
      </c>
      <c r="F224" s="48">
        <v>2018</v>
      </c>
      <c r="G224" s="52" t="s">
        <v>36</v>
      </c>
      <c r="H224" s="53"/>
      <c r="I224" s="54">
        <v>742.50000000000011</v>
      </c>
      <c r="J224" s="53"/>
      <c r="K224" s="54">
        <v>558.14</v>
      </c>
      <c r="L224" s="53"/>
      <c r="M224" s="54">
        <v>669.06</v>
      </c>
      <c r="N224" s="54">
        <f t="shared" si="67"/>
        <v>0</v>
      </c>
      <c r="O224" s="54">
        <f t="shared" si="68"/>
        <v>0</v>
      </c>
      <c r="P224" s="54">
        <f t="shared" si="69"/>
        <v>0</v>
      </c>
      <c r="Q224">
        <f t="shared" si="70"/>
        <v>0</v>
      </c>
      <c r="R224">
        <f t="shared" si="71"/>
        <v>0</v>
      </c>
      <c r="S224">
        <f t="shared" si="72"/>
        <v>0</v>
      </c>
      <c r="Y224" t="s">
        <v>52</v>
      </c>
      <c r="Z224" t="s">
        <v>624</v>
      </c>
    </row>
    <row r="225" spans="2:26" ht="15.75" hidden="1" outlineLevel="1" x14ac:dyDescent="0.25">
      <c r="B225" s="48">
        <v>5</v>
      </c>
      <c r="C225" s="49" t="s">
        <v>625</v>
      </c>
      <c r="D225" s="50" t="s">
        <v>35</v>
      </c>
      <c r="E225" s="51">
        <v>464</v>
      </c>
      <c r="F225" s="48">
        <v>2017</v>
      </c>
      <c r="G225" s="52" t="s">
        <v>36</v>
      </c>
      <c r="H225" s="53"/>
      <c r="I225" s="54">
        <v>752.40000000000009</v>
      </c>
      <c r="J225" s="53"/>
      <c r="K225" s="54">
        <v>565.21999999999991</v>
      </c>
      <c r="L225" s="53"/>
      <c r="M225" s="54">
        <v>677.31999999999994</v>
      </c>
      <c r="N225" s="54">
        <f t="shared" si="67"/>
        <v>0</v>
      </c>
      <c r="O225" s="54">
        <f t="shared" si="68"/>
        <v>0</v>
      </c>
      <c r="P225" s="54">
        <f t="shared" si="69"/>
        <v>0</v>
      </c>
      <c r="Q225">
        <f t="shared" si="70"/>
        <v>0</v>
      </c>
      <c r="R225">
        <f t="shared" si="71"/>
        <v>0</v>
      </c>
      <c r="S225">
        <f t="shared" si="72"/>
        <v>0</v>
      </c>
      <c r="Y225" t="s">
        <v>163</v>
      </c>
      <c r="Z225" t="s">
        <v>624</v>
      </c>
    </row>
    <row r="226" spans="2:26" ht="15.75" hidden="1" outlineLevel="1" x14ac:dyDescent="0.25">
      <c r="B226" s="48">
        <v>6</v>
      </c>
      <c r="C226" s="49" t="s">
        <v>407</v>
      </c>
      <c r="D226" s="50" t="s">
        <v>35</v>
      </c>
      <c r="E226" s="51">
        <v>464</v>
      </c>
      <c r="F226" s="48">
        <v>2017</v>
      </c>
      <c r="G226" s="52" t="s">
        <v>36</v>
      </c>
      <c r="H226" s="53"/>
      <c r="I226" s="54">
        <v>851.40000000000009</v>
      </c>
      <c r="J226" s="53"/>
      <c r="K226" s="54">
        <v>640.74</v>
      </c>
      <c r="L226" s="53"/>
      <c r="M226" s="54">
        <v>767</v>
      </c>
      <c r="N226" s="54">
        <f t="shared" si="67"/>
        <v>0</v>
      </c>
      <c r="O226" s="54">
        <f t="shared" si="68"/>
        <v>0</v>
      </c>
      <c r="P226" s="54">
        <f t="shared" si="69"/>
        <v>0</v>
      </c>
      <c r="Q226">
        <f t="shared" si="70"/>
        <v>0</v>
      </c>
      <c r="R226">
        <f t="shared" si="71"/>
        <v>0</v>
      </c>
      <c r="S226">
        <f t="shared" si="72"/>
        <v>0</v>
      </c>
      <c r="Y226" t="s">
        <v>191</v>
      </c>
      <c r="Z226" t="s">
        <v>624</v>
      </c>
    </row>
    <row r="227" spans="2:26" ht="30" hidden="1" outlineLevel="1" x14ac:dyDescent="0.25">
      <c r="B227" s="48">
        <v>7</v>
      </c>
      <c r="C227" s="49" t="s">
        <v>626</v>
      </c>
      <c r="D227" s="50" t="s">
        <v>35</v>
      </c>
      <c r="E227" s="51">
        <v>240</v>
      </c>
      <c r="F227" s="48">
        <v>2018</v>
      </c>
      <c r="G227" s="52" t="s">
        <v>36</v>
      </c>
      <c r="H227" s="53"/>
      <c r="I227" s="54">
        <v>742.50000000000011</v>
      </c>
      <c r="J227" s="53"/>
      <c r="K227" s="54">
        <v>558.14</v>
      </c>
      <c r="L227" s="53"/>
      <c r="M227" s="54">
        <v>669.06</v>
      </c>
      <c r="N227" s="54">
        <f t="shared" si="67"/>
        <v>0</v>
      </c>
      <c r="O227" s="54">
        <f t="shared" si="68"/>
        <v>0</v>
      </c>
      <c r="P227" s="54">
        <f t="shared" si="69"/>
        <v>0</v>
      </c>
      <c r="Q227">
        <f t="shared" si="70"/>
        <v>0</v>
      </c>
      <c r="R227">
        <f t="shared" si="71"/>
        <v>0</v>
      </c>
      <c r="S227">
        <f t="shared" si="72"/>
        <v>0</v>
      </c>
      <c r="Y227" t="s">
        <v>52</v>
      </c>
      <c r="Z227" t="s">
        <v>624</v>
      </c>
    </row>
    <row r="228" spans="2:26" ht="30" hidden="1" outlineLevel="1" x14ac:dyDescent="0.25">
      <c r="B228" s="48">
        <v>8</v>
      </c>
      <c r="C228" s="49" t="s">
        <v>627</v>
      </c>
      <c r="D228" s="50" t="s">
        <v>35</v>
      </c>
      <c r="E228" s="51">
        <v>240</v>
      </c>
      <c r="F228" s="48">
        <v>2018</v>
      </c>
      <c r="G228" s="52" t="s">
        <v>36</v>
      </c>
      <c r="H228" s="53"/>
      <c r="I228" s="54">
        <v>742.50000000000011</v>
      </c>
      <c r="J228" s="53"/>
      <c r="K228" s="54">
        <v>558.14</v>
      </c>
      <c r="L228" s="53"/>
      <c r="M228" s="54">
        <v>669.06</v>
      </c>
      <c r="N228" s="54">
        <f t="shared" si="67"/>
        <v>0</v>
      </c>
      <c r="O228" s="54">
        <f t="shared" si="68"/>
        <v>0</v>
      </c>
      <c r="P228" s="54">
        <f t="shared" si="69"/>
        <v>0</v>
      </c>
      <c r="Q228">
        <f t="shared" si="70"/>
        <v>0</v>
      </c>
      <c r="R228">
        <f t="shared" si="71"/>
        <v>0</v>
      </c>
      <c r="S228">
        <f t="shared" si="72"/>
        <v>0</v>
      </c>
      <c r="Y228" t="s">
        <v>52</v>
      </c>
      <c r="Z228" t="s">
        <v>624</v>
      </c>
    </row>
    <row r="229" spans="2:26" ht="18.75" hidden="1" outlineLevel="1" x14ac:dyDescent="0.25">
      <c r="B229" s="93" t="s">
        <v>48</v>
      </c>
      <c r="C229" s="94"/>
      <c r="D229" s="94"/>
      <c r="E229" s="94"/>
      <c r="F229" s="94"/>
      <c r="G229" s="94"/>
      <c r="H229" s="94"/>
      <c r="I229" s="94"/>
      <c r="J229" s="94"/>
      <c r="K229" s="94"/>
      <c r="L229" s="94"/>
      <c r="M229" s="94"/>
      <c r="N229" s="94"/>
      <c r="O229" s="94"/>
      <c r="P229" s="95"/>
      <c r="Z229" t="s">
        <v>624</v>
      </c>
    </row>
    <row r="230" spans="2:26" ht="120" hidden="1" outlineLevel="1" x14ac:dyDescent="0.25">
      <c r="B230" s="48">
        <v>1</v>
      </c>
      <c r="C230" s="49" t="s">
        <v>628</v>
      </c>
      <c r="D230" s="50" t="s">
        <v>35</v>
      </c>
      <c r="E230" s="51">
        <v>288</v>
      </c>
      <c r="F230" s="48">
        <v>2019</v>
      </c>
      <c r="G230" s="52" t="s">
        <v>36</v>
      </c>
      <c r="H230" s="53"/>
      <c r="I230" s="54">
        <v>742.50000000000011</v>
      </c>
      <c r="J230" s="53"/>
      <c r="K230" s="54">
        <v>558.14</v>
      </c>
      <c r="L230" s="53"/>
      <c r="M230" s="54">
        <v>669.06</v>
      </c>
      <c r="N230" s="54">
        <f>IF(F230=2017,H230*I230+J230*K230+L230*M230,0)</f>
        <v>0</v>
      </c>
      <c r="O230" s="54">
        <f>IF(F230=2018,H230*I230+J230*K230+L230*M230,0)</f>
        <v>0</v>
      </c>
      <c r="P230" s="54">
        <f>IF(F230=2019,H230*I230+J230*K230+L230*M230,0)</f>
        <v>0</v>
      </c>
      <c r="Q230">
        <f>H230*I230</f>
        <v>0</v>
      </c>
      <c r="R230">
        <f>J230*K230</f>
        <v>0</v>
      </c>
      <c r="S230">
        <f>L230*M230</f>
        <v>0</v>
      </c>
      <c r="Y230" t="s">
        <v>52</v>
      </c>
      <c r="Z230" t="s">
        <v>624</v>
      </c>
    </row>
    <row r="231" spans="2:26" ht="30" hidden="1" outlineLevel="1" x14ac:dyDescent="0.25">
      <c r="B231" s="48">
        <v>2</v>
      </c>
      <c r="C231" s="49" t="s">
        <v>629</v>
      </c>
      <c r="D231" s="50" t="s">
        <v>35</v>
      </c>
      <c r="E231" s="51">
        <v>240</v>
      </c>
      <c r="F231" s="48">
        <v>2019</v>
      </c>
      <c r="G231" s="52" t="s">
        <v>36</v>
      </c>
      <c r="H231" s="53"/>
      <c r="I231" s="54">
        <v>742.50000000000011</v>
      </c>
      <c r="J231" s="53"/>
      <c r="K231" s="54">
        <v>558.14</v>
      </c>
      <c r="L231" s="53"/>
      <c r="M231" s="54">
        <v>669.06</v>
      </c>
      <c r="N231" s="54">
        <f>IF(F231=2017,H231*I231+J231*K231+L231*M231,0)</f>
        <v>0</v>
      </c>
      <c r="O231" s="54">
        <f>IF(F231=2018,H231*I231+J231*K231+L231*M231,0)</f>
        <v>0</v>
      </c>
      <c r="P231" s="54">
        <f>IF(F231=2019,H231*I231+J231*K231+L231*M231,0)</f>
        <v>0</v>
      </c>
      <c r="Q231">
        <f>H231*I231</f>
        <v>0</v>
      </c>
      <c r="R231">
        <f>J231*K231</f>
        <v>0</v>
      </c>
      <c r="S231">
        <f>L231*M231</f>
        <v>0</v>
      </c>
      <c r="Y231" t="s">
        <v>52</v>
      </c>
      <c r="Z231" t="s">
        <v>624</v>
      </c>
    </row>
    <row r="232" spans="2:26" ht="45" hidden="1" outlineLevel="1" x14ac:dyDescent="0.25">
      <c r="B232" s="48">
        <v>3</v>
      </c>
      <c r="C232" s="49" t="s">
        <v>630</v>
      </c>
      <c r="D232" s="50" t="s">
        <v>35</v>
      </c>
      <c r="E232" s="51">
        <v>240</v>
      </c>
      <c r="F232" s="48">
        <v>2019</v>
      </c>
      <c r="G232" s="52" t="s">
        <v>36</v>
      </c>
      <c r="H232" s="53"/>
      <c r="I232" s="54">
        <v>742.50000000000011</v>
      </c>
      <c r="J232" s="53"/>
      <c r="K232" s="54">
        <v>558.14</v>
      </c>
      <c r="L232" s="53"/>
      <c r="M232" s="54">
        <v>669.06</v>
      </c>
      <c r="N232" s="54">
        <f>IF(F232=2017,H232*I232+J232*K232+L232*M232,0)</f>
        <v>0</v>
      </c>
      <c r="O232" s="54">
        <f>IF(F232=2018,H232*I232+J232*K232+L232*M232,0)</f>
        <v>0</v>
      </c>
      <c r="P232" s="54">
        <f>IF(F232=2019,H232*I232+J232*K232+L232*M232,0)</f>
        <v>0</v>
      </c>
      <c r="Q232">
        <f>H232*I232</f>
        <v>0</v>
      </c>
      <c r="R232">
        <f>J232*K232</f>
        <v>0</v>
      </c>
      <c r="S232">
        <f>L232*M232</f>
        <v>0</v>
      </c>
      <c r="Y232" t="s">
        <v>52</v>
      </c>
      <c r="Z232" t="s">
        <v>624</v>
      </c>
    </row>
    <row r="233" spans="2:26" ht="30" hidden="1" outlineLevel="1" x14ac:dyDescent="0.25">
      <c r="B233" s="48">
        <v>4</v>
      </c>
      <c r="C233" s="49" t="s">
        <v>631</v>
      </c>
      <c r="D233" s="50" t="s">
        <v>35</v>
      </c>
      <c r="E233" s="51">
        <v>240</v>
      </c>
      <c r="F233" s="48">
        <v>2019</v>
      </c>
      <c r="G233" s="52" t="s">
        <v>36</v>
      </c>
      <c r="H233" s="53"/>
      <c r="I233" s="54">
        <v>742.50000000000011</v>
      </c>
      <c r="J233" s="53"/>
      <c r="K233" s="54">
        <v>558.14</v>
      </c>
      <c r="L233" s="53"/>
      <c r="M233" s="54">
        <v>669.06</v>
      </c>
      <c r="N233" s="54">
        <f>IF(F233=2017,H233*I233+J233*K233+L233*M233,0)</f>
        <v>0</v>
      </c>
      <c r="O233" s="54">
        <f>IF(F233=2018,H233*I233+J233*K233+L233*M233,0)</f>
        <v>0</v>
      </c>
      <c r="P233" s="54">
        <f>IF(F233=2019,H233*I233+J233*K233+L233*M233,0)</f>
        <v>0</v>
      </c>
      <c r="Q233">
        <f>H233*I233</f>
        <v>0</v>
      </c>
      <c r="R233">
        <f>J233*K233</f>
        <v>0</v>
      </c>
      <c r="S233">
        <f>L233*M233</f>
        <v>0</v>
      </c>
      <c r="Y233" t="s">
        <v>52</v>
      </c>
      <c r="Z233" t="s">
        <v>624</v>
      </c>
    </row>
    <row r="234" spans="2:26" hidden="1" outlineLevel="1" x14ac:dyDescent="0.25">
      <c r="Z234" t="s">
        <v>624</v>
      </c>
    </row>
    <row r="235" spans="2:26" ht="18.75" hidden="1" outlineLevel="1" x14ac:dyDescent="0.25">
      <c r="B235" s="39" t="s">
        <v>68</v>
      </c>
      <c r="C235" s="40"/>
      <c r="D235" s="55"/>
      <c r="E235" s="41"/>
      <c r="F235" s="56"/>
      <c r="G235" s="40"/>
      <c r="H235" s="41"/>
      <c r="I235" s="42"/>
      <c r="J235" s="56"/>
      <c r="K235" s="42"/>
      <c r="L235" s="41"/>
      <c r="M235" s="42"/>
      <c r="N235" s="41"/>
      <c r="O235" s="41"/>
      <c r="P235" s="56"/>
      <c r="Z235" t="s">
        <v>624</v>
      </c>
    </row>
    <row r="236" spans="2:26" ht="51" hidden="1" outlineLevel="1" x14ac:dyDescent="0.25">
      <c r="B236" s="43" t="s">
        <v>23</v>
      </c>
      <c r="C236" s="44" t="s">
        <v>24</v>
      </c>
      <c r="D236" s="44" t="s">
        <v>25</v>
      </c>
      <c r="E236" s="44" t="s">
        <v>26</v>
      </c>
      <c r="F236" s="44" t="s">
        <v>27</v>
      </c>
      <c r="G236" s="44" t="s">
        <v>28</v>
      </c>
      <c r="H236" s="44" t="s">
        <v>69</v>
      </c>
      <c r="I236" s="45" t="s">
        <v>69</v>
      </c>
      <c r="J236" s="44" t="s">
        <v>622</v>
      </c>
      <c r="K236" s="45" t="s">
        <v>70</v>
      </c>
      <c r="L236" s="44" t="s">
        <v>623</v>
      </c>
      <c r="M236" s="45" t="s">
        <v>71</v>
      </c>
      <c r="N236" s="46">
        <v>2017</v>
      </c>
      <c r="O236" s="46">
        <v>2018</v>
      </c>
      <c r="P236" s="47">
        <v>2019</v>
      </c>
      <c r="Z236" t="s">
        <v>624</v>
      </c>
    </row>
    <row r="237" spans="2:26" ht="18.75" hidden="1" outlineLevel="1" x14ac:dyDescent="0.25">
      <c r="B237" s="93" t="s">
        <v>33</v>
      </c>
      <c r="C237" s="94"/>
      <c r="D237" s="94"/>
      <c r="E237" s="94"/>
      <c r="F237" s="94"/>
      <c r="G237" s="94"/>
      <c r="H237" s="94"/>
      <c r="I237" s="94"/>
      <c r="J237" s="94"/>
      <c r="K237" s="94"/>
      <c r="L237" s="94"/>
      <c r="M237" s="94"/>
      <c r="N237" s="94"/>
      <c r="O237" s="94"/>
      <c r="P237" s="95"/>
      <c r="Z237" t="s">
        <v>624</v>
      </c>
    </row>
    <row r="238" spans="2:26" ht="30" hidden="1" outlineLevel="1" x14ac:dyDescent="0.25">
      <c r="B238" s="48">
        <v>1</v>
      </c>
      <c r="C238" s="49" t="s">
        <v>100</v>
      </c>
      <c r="D238" s="50" t="s">
        <v>72</v>
      </c>
      <c r="E238" s="51"/>
      <c r="F238" s="48">
        <v>2017</v>
      </c>
      <c r="G238" s="52" t="s">
        <v>73</v>
      </c>
      <c r="H238" s="57" t="s">
        <v>69</v>
      </c>
      <c r="I238" s="58" t="s">
        <v>69</v>
      </c>
      <c r="J238" s="53"/>
      <c r="K238" s="54">
        <v>801</v>
      </c>
      <c r="L238" s="53"/>
      <c r="M238" s="54">
        <v>959</v>
      </c>
      <c r="N238" s="59">
        <f t="shared" ref="N238:N244" si="73">IF(F238=2017,J238*K238+L238*M238,0)</f>
        <v>0</v>
      </c>
      <c r="O238" s="54">
        <f t="shared" ref="O238:O244" si="74">IF(F238=2018,J238*K238+L238*M238,0)</f>
        <v>0</v>
      </c>
      <c r="P238" s="54">
        <f t="shared" ref="P238:P244" si="75">IF(F238=2019,J238*K238+L238*M238,0)</f>
        <v>0</v>
      </c>
      <c r="T238">
        <f t="shared" ref="T238:T244" si="76">J238*K238</f>
        <v>0</v>
      </c>
      <c r="U238">
        <f t="shared" ref="U238:U244" si="77">L238*M238</f>
        <v>0</v>
      </c>
      <c r="Y238" t="s">
        <v>74</v>
      </c>
      <c r="Z238" t="s">
        <v>624</v>
      </c>
    </row>
    <row r="239" spans="2:26" ht="30" hidden="1" outlineLevel="1" x14ac:dyDescent="0.25">
      <c r="B239" s="48">
        <v>2</v>
      </c>
      <c r="C239" s="49" t="s">
        <v>164</v>
      </c>
      <c r="D239" s="50" t="s">
        <v>72</v>
      </c>
      <c r="E239" s="51"/>
      <c r="F239" s="48">
        <v>2017</v>
      </c>
      <c r="G239" s="52" t="s">
        <v>73</v>
      </c>
      <c r="H239" s="57" t="s">
        <v>69</v>
      </c>
      <c r="I239" s="58" t="s">
        <v>69</v>
      </c>
      <c r="J239" s="53"/>
      <c r="K239" s="54">
        <v>801</v>
      </c>
      <c r="L239" s="53"/>
      <c r="M239" s="54">
        <v>959</v>
      </c>
      <c r="N239" s="59">
        <f t="shared" si="73"/>
        <v>0</v>
      </c>
      <c r="O239" s="54">
        <f t="shared" si="74"/>
        <v>0</v>
      </c>
      <c r="P239" s="54">
        <f t="shared" si="75"/>
        <v>0</v>
      </c>
      <c r="T239">
        <f t="shared" si="76"/>
        <v>0</v>
      </c>
      <c r="U239">
        <f t="shared" si="77"/>
        <v>0</v>
      </c>
      <c r="Y239" t="s">
        <v>52</v>
      </c>
      <c r="Z239" t="s">
        <v>624</v>
      </c>
    </row>
    <row r="240" spans="2:26" ht="30" hidden="1" outlineLevel="1" x14ac:dyDescent="0.25">
      <c r="B240" s="48">
        <v>3</v>
      </c>
      <c r="C240" s="49" t="s">
        <v>161</v>
      </c>
      <c r="D240" s="50" t="s">
        <v>72</v>
      </c>
      <c r="E240" s="51"/>
      <c r="F240" s="48">
        <v>2019</v>
      </c>
      <c r="G240" s="52" t="s">
        <v>73</v>
      </c>
      <c r="H240" s="57" t="s">
        <v>69</v>
      </c>
      <c r="I240" s="58" t="s">
        <v>69</v>
      </c>
      <c r="J240" s="53"/>
      <c r="K240" s="54">
        <v>801</v>
      </c>
      <c r="L240" s="53"/>
      <c r="M240" s="54">
        <v>959</v>
      </c>
      <c r="N240" s="59">
        <f t="shared" si="73"/>
        <v>0</v>
      </c>
      <c r="O240" s="54">
        <f t="shared" si="74"/>
        <v>0</v>
      </c>
      <c r="P240" s="54">
        <f t="shared" si="75"/>
        <v>0</v>
      </c>
      <c r="T240">
        <f t="shared" si="76"/>
        <v>0</v>
      </c>
      <c r="U240">
        <f t="shared" si="77"/>
        <v>0</v>
      </c>
      <c r="Y240" t="s">
        <v>52</v>
      </c>
      <c r="Z240" t="s">
        <v>624</v>
      </c>
    </row>
    <row r="241" spans="2:26" ht="30" hidden="1" outlineLevel="1" x14ac:dyDescent="0.25">
      <c r="B241" s="48">
        <v>4</v>
      </c>
      <c r="C241" s="49" t="s">
        <v>625</v>
      </c>
      <c r="D241" s="50" t="s">
        <v>72</v>
      </c>
      <c r="E241" s="51"/>
      <c r="F241" s="48">
        <v>2018</v>
      </c>
      <c r="G241" s="52" t="s">
        <v>73</v>
      </c>
      <c r="H241" s="57" t="s">
        <v>69</v>
      </c>
      <c r="I241" s="58" t="s">
        <v>69</v>
      </c>
      <c r="J241" s="53"/>
      <c r="K241" s="54">
        <v>801</v>
      </c>
      <c r="L241" s="53"/>
      <c r="M241" s="54">
        <v>959</v>
      </c>
      <c r="N241" s="59">
        <f t="shared" si="73"/>
        <v>0</v>
      </c>
      <c r="O241" s="54">
        <f t="shared" si="74"/>
        <v>0</v>
      </c>
      <c r="P241" s="54">
        <f t="shared" si="75"/>
        <v>0</v>
      </c>
      <c r="T241">
        <f t="shared" si="76"/>
        <v>0</v>
      </c>
      <c r="U241">
        <f t="shared" si="77"/>
        <v>0</v>
      </c>
      <c r="Y241" t="s">
        <v>52</v>
      </c>
      <c r="Z241" t="s">
        <v>624</v>
      </c>
    </row>
    <row r="242" spans="2:26" ht="30" hidden="1" outlineLevel="1" x14ac:dyDescent="0.25">
      <c r="B242" s="48">
        <v>5</v>
      </c>
      <c r="C242" s="49" t="s">
        <v>407</v>
      </c>
      <c r="D242" s="50" t="s">
        <v>72</v>
      </c>
      <c r="E242" s="51"/>
      <c r="F242" s="48">
        <v>2017</v>
      </c>
      <c r="G242" s="52" t="s">
        <v>73</v>
      </c>
      <c r="H242" s="57" t="s">
        <v>69</v>
      </c>
      <c r="I242" s="58" t="s">
        <v>69</v>
      </c>
      <c r="J242" s="53"/>
      <c r="K242" s="54">
        <v>801</v>
      </c>
      <c r="L242" s="53"/>
      <c r="M242" s="54">
        <v>959</v>
      </c>
      <c r="N242" s="59">
        <f t="shared" si="73"/>
        <v>0</v>
      </c>
      <c r="O242" s="54">
        <f t="shared" si="74"/>
        <v>0</v>
      </c>
      <c r="P242" s="54">
        <f t="shared" si="75"/>
        <v>0</v>
      </c>
      <c r="T242">
        <f t="shared" si="76"/>
        <v>0</v>
      </c>
      <c r="U242">
        <f t="shared" si="77"/>
        <v>0</v>
      </c>
      <c r="Y242" t="s">
        <v>203</v>
      </c>
      <c r="Z242" t="s">
        <v>624</v>
      </c>
    </row>
    <row r="243" spans="2:26" ht="30" hidden="1" outlineLevel="1" x14ac:dyDescent="0.25">
      <c r="B243" s="48">
        <v>6</v>
      </c>
      <c r="C243" s="49" t="s">
        <v>626</v>
      </c>
      <c r="D243" s="50" t="s">
        <v>72</v>
      </c>
      <c r="E243" s="51"/>
      <c r="F243" s="48">
        <v>2019</v>
      </c>
      <c r="G243" s="52" t="s">
        <v>73</v>
      </c>
      <c r="H243" s="57" t="s">
        <v>69</v>
      </c>
      <c r="I243" s="58" t="s">
        <v>69</v>
      </c>
      <c r="J243" s="53"/>
      <c r="K243" s="54">
        <v>801</v>
      </c>
      <c r="L243" s="53"/>
      <c r="M243" s="54">
        <v>959</v>
      </c>
      <c r="N243" s="59">
        <f t="shared" si="73"/>
        <v>0</v>
      </c>
      <c r="O243" s="54">
        <f t="shared" si="74"/>
        <v>0</v>
      </c>
      <c r="P243" s="54">
        <f t="shared" si="75"/>
        <v>0</v>
      </c>
      <c r="T243">
        <f t="shared" si="76"/>
        <v>0</v>
      </c>
      <c r="U243">
        <f t="shared" si="77"/>
        <v>0</v>
      </c>
      <c r="Y243" t="s">
        <v>52</v>
      </c>
      <c r="Z243" t="s">
        <v>624</v>
      </c>
    </row>
    <row r="244" spans="2:26" ht="30" hidden="1" outlineLevel="1" x14ac:dyDescent="0.25">
      <c r="B244" s="48">
        <v>7</v>
      </c>
      <c r="C244" s="49" t="s">
        <v>627</v>
      </c>
      <c r="D244" s="50" t="s">
        <v>72</v>
      </c>
      <c r="E244" s="51"/>
      <c r="F244" s="48">
        <v>2019</v>
      </c>
      <c r="G244" s="52" t="s">
        <v>73</v>
      </c>
      <c r="H244" s="57" t="s">
        <v>69</v>
      </c>
      <c r="I244" s="58" t="s">
        <v>69</v>
      </c>
      <c r="J244" s="53"/>
      <c r="K244" s="54">
        <v>801</v>
      </c>
      <c r="L244" s="53"/>
      <c r="M244" s="54">
        <v>959</v>
      </c>
      <c r="N244" s="59">
        <f t="shared" si="73"/>
        <v>0</v>
      </c>
      <c r="O244" s="54">
        <f t="shared" si="74"/>
        <v>0</v>
      </c>
      <c r="P244" s="54">
        <f t="shared" si="75"/>
        <v>0</v>
      </c>
      <c r="T244">
        <f t="shared" si="76"/>
        <v>0</v>
      </c>
      <c r="U244">
        <f t="shared" si="77"/>
        <v>0</v>
      </c>
      <c r="Y244" t="s">
        <v>52</v>
      </c>
      <c r="Z244" t="s">
        <v>624</v>
      </c>
    </row>
    <row r="245" spans="2:26" ht="18.75" hidden="1" outlineLevel="1" x14ac:dyDescent="0.25">
      <c r="B245" s="93" t="s">
        <v>48</v>
      </c>
      <c r="C245" s="94"/>
      <c r="D245" s="94"/>
      <c r="E245" s="94"/>
      <c r="F245" s="94"/>
      <c r="G245" s="94"/>
      <c r="H245" s="94"/>
      <c r="I245" s="94"/>
      <c r="J245" s="94"/>
      <c r="K245" s="94"/>
      <c r="L245" s="94"/>
      <c r="M245" s="94"/>
      <c r="N245" s="94"/>
      <c r="O245" s="94"/>
      <c r="P245" s="95"/>
      <c r="Z245" t="s">
        <v>624</v>
      </c>
    </row>
    <row r="246" spans="2:26" ht="120" hidden="1" outlineLevel="1" x14ac:dyDescent="0.25">
      <c r="B246" s="48">
        <v>1</v>
      </c>
      <c r="C246" s="49" t="s">
        <v>632</v>
      </c>
      <c r="D246" s="50" t="s">
        <v>72</v>
      </c>
      <c r="E246" s="51"/>
      <c r="F246" s="48">
        <v>2019</v>
      </c>
      <c r="G246" s="52" t="s">
        <v>73</v>
      </c>
      <c r="H246" s="57" t="s">
        <v>69</v>
      </c>
      <c r="I246" s="58" t="s">
        <v>69</v>
      </c>
      <c r="J246" s="53"/>
      <c r="K246" s="54">
        <v>698</v>
      </c>
      <c r="L246" s="53"/>
      <c r="M246" s="54">
        <v>836</v>
      </c>
      <c r="N246" s="59">
        <f>IF(F246=2017,J246*K246+L246*M246,0)</f>
        <v>0</v>
      </c>
      <c r="O246" s="54">
        <f>IF(F246=2018,J246*K246+L246*M246,0)</f>
        <v>0</v>
      </c>
      <c r="P246" s="54">
        <f>IF(F246=2019,J246*K246+L246*M246,0)</f>
        <v>0</v>
      </c>
      <c r="T246">
        <f>J246*K246</f>
        <v>0</v>
      </c>
      <c r="U246">
        <f>L246*M246</f>
        <v>0</v>
      </c>
      <c r="Y246" t="s">
        <v>52</v>
      </c>
      <c r="Z246" t="s">
        <v>624</v>
      </c>
    </row>
    <row r="247" spans="2:26" ht="30" hidden="1" outlineLevel="1" x14ac:dyDescent="0.25">
      <c r="B247" s="48">
        <v>2</v>
      </c>
      <c r="C247" s="49" t="s">
        <v>629</v>
      </c>
      <c r="D247" s="50" t="s">
        <v>72</v>
      </c>
      <c r="E247" s="51"/>
      <c r="F247" s="48">
        <v>2019</v>
      </c>
      <c r="G247" s="52" t="s">
        <v>73</v>
      </c>
      <c r="H247" s="57" t="s">
        <v>69</v>
      </c>
      <c r="I247" s="58" t="s">
        <v>69</v>
      </c>
      <c r="J247" s="53"/>
      <c r="K247" s="54">
        <v>698</v>
      </c>
      <c r="L247" s="53"/>
      <c r="M247" s="54">
        <v>836</v>
      </c>
      <c r="N247" s="59">
        <f>IF(F247=2017,J247*K247+L247*M247,0)</f>
        <v>0</v>
      </c>
      <c r="O247" s="54">
        <f>IF(F247=2018,J247*K247+L247*M247,0)</f>
        <v>0</v>
      </c>
      <c r="P247" s="54">
        <f>IF(F247=2019,J247*K247+L247*M247,0)</f>
        <v>0</v>
      </c>
      <c r="T247">
        <f>J247*K247</f>
        <v>0</v>
      </c>
      <c r="U247">
        <f>L247*M247</f>
        <v>0</v>
      </c>
      <c r="Y247" t="s">
        <v>52</v>
      </c>
      <c r="Z247" t="s">
        <v>624</v>
      </c>
    </row>
    <row r="248" spans="2:26" ht="45" hidden="1" outlineLevel="1" x14ac:dyDescent="0.25">
      <c r="B248" s="48">
        <v>3</v>
      </c>
      <c r="C248" s="49" t="s">
        <v>630</v>
      </c>
      <c r="D248" s="50" t="s">
        <v>72</v>
      </c>
      <c r="E248" s="51"/>
      <c r="F248" s="48">
        <v>2019</v>
      </c>
      <c r="G248" s="52" t="s">
        <v>73</v>
      </c>
      <c r="H248" s="57" t="s">
        <v>69</v>
      </c>
      <c r="I248" s="58" t="s">
        <v>69</v>
      </c>
      <c r="J248" s="53"/>
      <c r="K248" s="54">
        <v>698</v>
      </c>
      <c r="L248" s="53"/>
      <c r="M248" s="54">
        <v>836</v>
      </c>
      <c r="N248" s="59">
        <f>IF(F248=2017,J248*K248+L248*M248,0)</f>
        <v>0</v>
      </c>
      <c r="O248" s="54">
        <f>IF(F248=2018,J248*K248+L248*M248,0)</f>
        <v>0</v>
      </c>
      <c r="P248" s="54">
        <f>IF(F248=2019,J248*K248+L248*M248,0)</f>
        <v>0</v>
      </c>
      <c r="T248">
        <f>J248*K248</f>
        <v>0</v>
      </c>
      <c r="U248">
        <f>L248*M248</f>
        <v>0</v>
      </c>
      <c r="Y248" t="s">
        <v>52</v>
      </c>
      <c r="Z248" t="s">
        <v>624</v>
      </c>
    </row>
    <row r="249" spans="2:26" ht="30" hidden="1" outlineLevel="1" x14ac:dyDescent="0.25">
      <c r="B249" s="48">
        <v>4</v>
      </c>
      <c r="C249" s="49" t="s">
        <v>631</v>
      </c>
      <c r="D249" s="50" t="s">
        <v>72</v>
      </c>
      <c r="E249" s="51"/>
      <c r="F249" s="48">
        <v>2019</v>
      </c>
      <c r="G249" s="52" t="s">
        <v>73</v>
      </c>
      <c r="H249" s="57" t="s">
        <v>69</v>
      </c>
      <c r="I249" s="58" t="s">
        <v>69</v>
      </c>
      <c r="J249" s="53"/>
      <c r="K249" s="54">
        <v>698</v>
      </c>
      <c r="L249" s="53"/>
      <c r="M249" s="54">
        <v>836</v>
      </c>
      <c r="N249" s="59">
        <f>IF(F249=2017,J249*K249+L249*M249,0)</f>
        <v>0</v>
      </c>
      <c r="O249" s="54">
        <f>IF(F249=2018,J249*K249+L249*M249,0)</f>
        <v>0</v>
      </c>
      <c r="P249" s="54">
        <f>IF(F249=2019,J249*K249+L249*M249,0)</f>
        <v>0</v>
      </c>
      <c r="T249">
        <f>J249*K249</f>
        <v>0</v>
      </c>
      <c r="U249">
        <f>L249*M249</f>
        <v>0</v>
      </c>
      <c r="Y249" t="s">
        <v>52</v>
      </c>
      <c r="Z249" t="s">
        <v>624</v>
      </c>
    </row>
    <row r="250" spans="2:26" hidden="1" outlineLevel="1" x14ac:dyDescent="0.25">
      <c r="Z250" t="s">
        <v>624</v>
      </c>
    </row>
    <row r="251" spans="2:26" ht="18.75" hidden="1" outlineLevel="1" x14ac:dyDescent="0.25">
      <c r="B251" s="39" t="s">
        <v>79</v>
      </c>
      <c r="C251" s="40"/>
      <c r="D251" s="55"/>
      <c r="E251" s="41"/>
      <c r="F251" s="56"/>
      <c r="G251" s="40"/>
      <c r="H251" s="41"/>
      <c r="I251" s="42"/>
      <c r="J251" s="56"/>
      <c r="K251" s="42"/>
      <c r="L251" s="41"/>
      <c r="M251" s="42"/>
      <c r="N251" s="41"/>
      <c r="O251" s="41"/>
      <c r="P251" s="56"/>
      <c r="Z251" t="s">
        <v>624</v>
      </c>
    </row>
    <row r="252" spans="2:26" ht="38.25" hidden="1" outlineLevel="1" x14ac:dyDescent="0.25">
      <c r="B252" s="43" t="s">
        <v>23</v>
      </c>
      <c r="C252" s="44" t="s">
        <v>24</v>
      </c>
      <c r="D252" s="44" t="s">
        <v>25</v>
      </c>
      <c r="E252" s="44" t="s">
        <v>26</v>
      </c>
      <c r="F252" s="44" t="s">
        <v>27</v>
      </c>
      <c r="G252" s="44" t="s">
        <v>28</v>
      </c>
      <c r="H252" s="44" t="s">
        <v>69</v>
      </c>
      <c r="I252" s="45" t="s">
        <v>69</v>
      </c>
      <c r="J252" s="44" t="s">
        <v>80</v>
      </c>
      <c r="K252" s="45" t="s">
        <v>81</v>
      </c>
      <c r="L252" s="44" t="s">
        <v>82</v>
      </c>
      <c r="M252" s="45" t="s">
        <v>83</v>
      </c>
      <c r="N252" s="46">
        <v>2017</v>
      </c>
      <c r="O252" s="46">
        <v>2018</v>
      </c>
      <c r="P252" s="47">
        <v>2019</v>
      </c>
      <c r="Z252" t="s">
        <v>624</v>
      </c>
    </row>
    <row r="253" spans="2:26" ht="30" hidden="1" outlineLevel="1" x14ac:dyDescent="0.25">
      <c r="B253" s="48">
        <v>1</v>
      </c>
      <c r="C253" s="49" t="s">
        <v>182</v>
      </c>
      <c r="D253" s="50" t="s">
        <v>85</v>
      </c>
      <c r="E253" s="51"/>
      <c r="F253" s="48">
        <v>2019</v>
      </c>
      <c r="G253" s="52" t="s">
        <v>85</v>
      </c>
      <c r="H253" s="57" t="s">
        <v>69</v>
      </c>
      <c r="I253" s="58" t="s">
        <v>69</v>
      </c>
      <c r="J253" s="53"/>
      <c r="K253" s="54">
        <v>2400</v>
      </c>
      <c r="L253" s="53"/>
      <c r="M253" s="54">
        <v>3200</v>
      </c>
      <c r="N253" s="59">
        <f>IF(F253=2017,J253*K253+L253*M253,0)</f>
        <v>0</v>
      </c>
      <c r="O253" s="54">
        <f>IF(F253=2018,J253*K253+L253*M253,0)</f>
        <v>0</v>
      </c>
      <c r="P253" s="54">
        <f>IF(F253=2019,J253*K253+L253*M253,0)</f>
        <v>0</v>
      </c>
      <c r="V253">
        <f>J253*K253</f>
        <v>0</v>
      </c>
      <c r="W253">
        <f>L253*M253</f>
        <v>0</v>
      </c>
      <c r="Y253" t="s">
        <v>52</v>
      </c>
      <c r="Z253" t="s">
        <v>624</v>
      </c>
    </row>
    <row r="254" spans="2:26" hidden="1" outlineLevel="1" x14ac:dyDescent="0.25">
      <c r="Z254" t="s">
        <v>624</v>
      </c>
    </row>
    <row r="255" spans="2:26" ht="15.75" thickBot="1" x14ac:dyDescent="0.3"/>
    <row r="256" spans="2:26" ht="39" thickBot="1" x14ac:dyDescent="0.3">
      <c r="B256" s="96" t="s">
        <v>633</v>
      </c>
      <c r="C256" s="97"/>
      <c r="D256" s="97"/>
      <c r="E256" s="102" t="s">
        <v>3</v>
      </c>
      <c r="F256" s="103"/>
      <c r="G256" s="4" t="s">
        <v>4</v>
      </c>
      <c r="H256" s="4" t="s">
        <v>5</v>
      </c>
      <c r="I256" s="4" t="s">
        <v>6</v>
      </c>
      <c r="J256" s="4" t="s">
        <v>7</v>
      </c>
      <c r="K256" s="5" t="s">
        <v>8</v>
      </c>
      <c r="L256" s="6" t="s">
        <v>9</v>
      </c>
      <c r="M256" s="7"/>
      <c r="N256" s="8">
        <v>2017</v>
      </c>
      <c r="O256" s="9">
        <v>2018</v>
      </c>
      <c r="P256" s="10">
        <v>2019</v>
      </c>
      <c r="Z256" t="s">
        <v>633</v>
      </c>
    </row>
    <row r="257" spans="2:26" ht="15.75" x14ac:dyDescent="0.25">
      <c r="B257" s="98"/>
      <c r="C257" s="99"/>
      <c r="D257" s="99"/>
      <c r="E257" s="104">
        <v>0</v>
      </c>
      <c r="F257" s="105"/>
      <c r="G257" s="11" t="s">
        <v>10</v>
      </c>
      <c r="H257" s="12">
        <f>SUBTOTAL(2,I274:I275,I277:I286,I288:I290)</f>
        <v>15</v>
      </c>
      <c r="I257" s="13">
        <f>SUM(I274:I275,I277:I286,I288:I290)/H257</f>
        <v>775.5</v>
      </c>
      <c r="J257" s="14" t="s">
        <v>11</v>
      </c>
      <c r="K257" s="15">
        <f>SUM(H274:H275,H277:H286,H288:H290)</f>
        <v>0</v>
      </c>
      <c r="L257" s="16">
        <f>Q257</f>
        <v>0</v>
      </c>
      <c r="M257" s="17"/>
      <c r="N257" s="110">
        <f>SUM(N274:N275,N277:N286,N288:N290,N295:N296,N298:N306,N308:N310,N314:N314)</f>
        <v>0</v>
      </c>
      <c r="O257" s="113">
        <f>SUM(O274:O275,O277:O286,O288:O290,O295:O296,O298:O306,O308:O310,O314:O314)</f>
        <v>0</v>
      </c>
      <c r="P257" s="86">
        <f>SUM(P274:P275,P277:P286,P288:P290,P295:P296,P298:P306,P308:P310,P314:P314)</f>
        <v>0</v>
      </c>
      <c r="Q257">
        <f>SUM(Q274:Q275,Q277:Q286,Q288:Q290)</f>
        <v>0</v>
      </c>
      <c r="R257">
        <f>SUM(R274:R275,R277:R286,R288:R290)</f>
        <v>0</v>
      </c>
      <c r="S257">
        <f>SUM(S274:S275,S277:S286,S288:S290)</f>
        <v>0</v>
      </c>
      <c r="T257">
        <f>SUM(T295:T296,T298:T306,T308:T310)</f>
        <v>0</v>
      </c>
      <c r="U257">
        <f>SUM(U295:U296,U298:U306,U308:U310)</f>
        <v>0</v>
      </c>
      <c r="V257">
        <f>SUM(V314:V314)</f>
        <v>0</v>
      </c>
      <c r="W257">
        <f>SUM(W314:W314)</f>
        <v>0</v>
      </c>
      <c r="Z257" t="s">
        <v>633</v>
      </c>
    </row>
    <row r="258" spans="2:26" ht="31.5" x14ac:dyDescent="0.25">
      <c r="B258" s="98"/>
      <c r="C258" s="99"/>
      <c r="D258" s="99"/>
      <c r="E258" s="106"/>
      <c r="F258" s="107"/>
      <c r="G258" s="11" t="s">
        <v>12</v>
      </c>
      <c r="H258" s="12">
        <f>SUBTOTAL(2,K274:K275,K277:K286,K288:K290)</f>
        <v>15</v>
      </c>
      <c r="I258" s="13">
        <f>SUM(K274:K275,K277:K286,K288:K290)/H258</f>
        <v>582.99866666666674</v>
      </c>
      <c r="J258" s="14" t="s">
        <v>13</v>
      </c>
      <c r="K258" s="15">
        <f>SUM(J274:J275,J277:J286,J288:J290)</f>
        <v>0</v>
      </c>
      <c r="L258" s="16">
        <f>R257</f>
        <v>0</v>
      </c>
      <c r="M258" s="18"/>
      <c r="N258" s="111"/>
      <c r="O258" s="114"/>
      <c r="P258" s="87"/>
      <c r="Z258" t="s">
        <v>633</v>
      </c>
    </row>
    <row r="259" spans="2:26" ht="31.5" x14ac:dyDescent="0.25">
      <c r="B259" s="98"/>
      <c r="C259" s="99"/>
      <c r="D259" s="99"/>
      <c r="E259" s="106"/>
      <c r="F259" s="107"/>
      <c r="G259" s="11" t="s">
        <v>14</v>
      </c>
      <c r="H259" s="12">
        <f>SUBTOTAL(2,M274:M275,M277:M286,M288:M290)</f>
        <v>15</v>
      </c>
      <c r="I259" s="13">
        <f>SUM(M274:M275,M277:M286,M288:M290)/H259</f>
        <v>698.79599999999982</v>
      </c>
      <c r="J259" s="14" t="s">
        <v>13</v>
      </c>
      <c r="K259" s="15">
        <f>SUM(L274:L275,L277:L286,L288:L290)</f>
        <v>0</v>
      </c>
      <c r="L259" s="16">
        <f>S257</f>
        <v>0</v>
      </c>
      <c r="M259" s="18"/>
      <c r="N259" s="111"/>
      <c r="O259" s="114"/>
      <c r="P259" s="87"/>
      <c r="Z259" t="s">
        <v>633</v>
      </c>
    </row>
    <row r="260" spans="2:26" ht="31.5" x14ac:dyDescent="0.25">
      <c r="B260" s="98"/>
      <c r="C260" s="99"/>
      <c r="D260" s="99"/>
      <c r="E260" s="106"/>
      <c r="F260" s="107"/>
      <c r="G260" s="11" t="s">
        <v>15</v>
      </c>
      <c r="H260" s="12">
        <f>SUBTOTAL(2,K295:K296,K298:K306,K308:K310)</f>
        <v>14</v>
      </c>
      <c r="I260" s="13">
        <f>SUM(K295:K296,K298:K306,K308:K310)/H260</f>
        <v>831.28571428571433</v>
      </c>
      <c r="J260" s="14" t="s">
        <v>13</v>
      </c>
      <c r="K260" s="15">
        <f>SUM(J295:J296,J298:J306,J308:J310)</f>
        <v>0</v>
      </c>
      <c r="L260" s="16">
        <f>T257</f>
        <v>0</v>
      </c>
      <c r="M260" s="18"/>
      <c r="N260" s="111"/>
      <c r="O260" s="114"/>
      <c r="P260" s="87"/>
      <c r="Z260" t="s">
        <v>633</v>
      </c>
    </row>
    <row r="261" spans="2:26" ht="31.5" x14ac:dyDescent="0.25">
      <c r="B261" s="98"/>
      <c r="C261" s="99"/>
      <c r="D261" s="99"/>
      <c r="E261" s="106"/>
      <c r="F261" s="107"/>
      <c r="G261" s="11" t="s">
        <v>16</v>
      </c>
      <c r="H261" s="12">
        <f>SUBTOTAL(2,M295:M296,M298:M306,M308:M310)</f>
        <v>14</v>
      </c>
      <c r="I261" s="13">
        <f>SUM(M295:M296,M298:M306,M308:M310)/H261</f>
        <v>995.92857142857144</v>
      </c>
      <c r="J261" s="14" t="s">
        <v>13</v>
      </c>
      <c r="K261" s="15">
        <f>SUM(L295:L296,L298:L306,L308:L310)</f>
        <v>0</v>
      </c>
      <c r="L261" s="16">
        <f>U257</f>
        <v>0</v>
      </c>
      <c r="M261" s="18"/>
      <c r="N261" s="111"/>
      <c r="O261" s="114"/>
      <c r="P261" s="87"/>
      <c r="Z261" t="s">
        <v>633</v>
      </c>
    </row>
    <row r="262" spans="2:26" ht="31.5" x14ac:dyDescent="0.25">
      <c r="B262" s="98"/>
      <c r="C262" s="99"/>
      <c r="D262" s="99"/>
      <c r="E262" s="106"/>
      <c r="F262" s="107"/>
      <c r="G262" s="11" t="s">
        <v>17</v>
      </c>
      <c r="H262" s="12">
        <f>SUBTOTAL(2,K314:K314)</f>
        <v>1</v>
      </c>
      <c r="I262" s="13">
        <f>SUM(K314:K314)/H262</f>
        <v>2400</v>
      </c>
      <c r="J262" s="14" t="s">
        <v>13</v>
      </c>
      <c r="K262" s="15">
        <f>SUM(J314:J314)</f>
        <v>0</v>
      </c>
      <c r="L262" s="16">
        <f>V257</f>
        <v>0</v>
      </c>
      <c r="M262" s="18"/>
      <c r="N262" s="111"/>
      <c r="O262" s="114"/>
      <c r="P262" s="87"/>
      <c r="Z262" t="s">
        <v>633</v>
      </c>
    </row>
    <row r="263" spans="2:26" ht="32.25" thickBot="1" x14ac:dyDescent="0.3">
      <c r="B263" s="98"/>
      <c r="C263" s="99"/>
      <c r="D263" s="99"/>
      <c r="E263" s="106"/>
      <c r="F263" s="107"/>
      <c r="G263" s="11" t="s">
        <v>18</v>
      </c>
      <c r="H263" s="19">
        <f>SUBTOTAL(2,M314:M314)</f>
        <v>1</v>
      </c>
      <c r="I263" s="20">
        <f>SUM(M314:M314)/H263</f>
        <v>3200</v>
      </c>
      <c r="J263" s="21" t="s">
        <v>13</v>
      </c>
      <c r="K263" s="22">
        <f>SUM(L314:L314)</f>
        <v>0</v>
      </c>
      <c r="L263" s="23">
        <f>W257</f>
        <v>0</v>
      </c>
      <c r="M263" s="18"/>
      <c r="N263" s="111"/>
      <c r="O263" s="114"/>
      <c r="P263" s="87"/>
      <c r="Z263" t="s">
        <v>633</v>
      </c>
    </row>
    <row r="264" spans="2:26" ht="16.5" thickBot="1" x14ac:dyDescent="0.3">
      <c r="B264" s="100"/>
      <c r="C264" s="101"/>
      <c r="D264" s="101"/>
      <c r="E264" s="108"/>
      <c r="F264" s="109"/>
      <c r="G264" s="24" t="s">
        <v>19</v>
      </c>
      <c r="H264" s="25"/>
      <c r="I264" s="25"/>
      <c r="J264" s="25"/>
      <c r="K264" s="26">
        <f>SUM(K257:K263)</f>
        <v>0</v>
      </c>
      <c r="L264" s="27">
        <f>SUM(L257:L263)</f>
        <v>0</v>
      </c>
      <c r="M264" s="18"/>
      <c r="N264" s="112"/>
      <c r="O264" s="115"/>
      <c r="P264" s="88"/>
      <c r="Z264" t="s">
        <v>633</v>
      </c>
    </row>
    <row r="265" spans="2:26" ht="15.75" collapsed="1" thickBot="1" x14ac:dyDescent="0.3">
      <c r="B265" s="89" t="s">
        <v>20</v>
      </c>
      <c r="C265" s="90"/>
      <c r="D265" s="90"/>
      <c r="E265" s="91"/>
      <c r="F265" s="91"/>
      <c r="G265" s="91"/>
      <c r="H265" s="91"/>
      <c r="I265" s="91"/>
      <c r="J265" s="91"/>
      <c r="K265" s="91"/>
      <c r="L265" s="91"/>
      <c r="M265" s="91"/>
      <c r="N265" s="91"/>
      <c r="O265" s="91"/>
      <c r="P265" s="92"/>
      <c r="Z265" t="s">
        <v>633</v>
      </c>
    </row>
    <row r="266" spans="2:26" hidden="1" outlineLevel="1" x14ac:dyDescent="0.25">
      <c r="B266" s="28" t="s">
        <v>21</v>
      </c>
      <c r="C266" s="29"/>
      <c r="D266" s="29"/>
      <c r="E266" s="30"/>
      <c r="F266" s="30"/>
      <c r="G266" s="29"/>
      <c r="H266" s="30"/>
      <c r="I266" s="31"/>
      <c r="J266" s="30"/>
      <c r="K266" s="31"/>
      <c r="L266" s="30"/>
      <c r="M266" s="31"/>
      <c r="N266" s="30"/>
      <c r="O266" s="30"/>
      <c r="P266" s="32"/>
      <c r="Z266" t="s">
        <v>633</v>
      </c>
    </row>
    <row r="267" spans="2:26" hidden="1" outlineLevel="1" x14ac:dyDescent="0.25">
      <c r="B267" s="33" t="s">
        <v>633</v>
      </c>
      <c r="C267" s="29"/>
      <c r="D267" s="29"/>
      <c r="E267" s="30"/>
      <c r="F267" s="30"/>
      <c r="G267" s="29"/>
      <c r="H267" s="30"/>
      <c r="I267" s="31"/>
      <c r="J267" s="30"/>
      <c r="K267" s="31"/>
      <c r="L267" s="30"/>
      <c r="M267" s="31"/>
      <c r="N267" s="30"/>
      <c r="O267" s="30"/>
      <c r="P267" s="32"/>
      <c r="Z267" t="s">
        <v>633</v>
      </c>
    </row>
    <row r="268" spans="2:26" hidden="1" outlineLevel="1" x14ac:dyDescent="0.25">
      <c r="B268" s="28"/>
      <c r="C268" s="29"/>
      <c r="D268" s="29"/>
      <c r="E268" s="30"/>
      <c r="F268" s="30"/>
      <c r="G268" s="29"/>
      <c r="H268" s="30"/>
      <c r="I268" s="31"/>
      <c r="J268" s="30"/>
      <c r="K268" s="31"/>
      <c r="L268" s="30"/>
      <c r="M268" s="31"/>
      <c r="N268" s="30"/>
      <c r="O268" s="30"/>
      <c r="P268" s="32"/>
      <c r="Z268" t="s">
        <v>633</v>
      </c>
    </row>
    <row r="269" spans="2:26" hidden="1" outlineLevel="1" x14ac:dyDescent="0.25">
      <c r="B269" s="34"/>
      <c r="C269" s="29"/>
      <c r="D269" s="29"/>
      <c r="E269" s="30"/>
      <c r="F269" s="30"/>
      <c r="G269" s="29"/>
      <c r="H269" s="30"/>
      <c r="I269" s="31"/>
      <c r="J269" s="30"/>
      <c r="K269" s="31"/>
      <c r="L269" s="30"/>
      <c r="M269" s="31"/>
      <c r="N269" s="30"/>
      <c r="O269" s="30"/>
      <c r="P269" s="32"/>
      <c r="Z269" t="s">
        <v>633</v>
      </c>
    </row>
    <row r="270" spans="2:26" hidden="1" outlineLevel="1" x14ac:dyDescent="0.25">
      <c r="B270" s="35"/>
      <c r="C270" s="36"/>
      <c r="D270" s="36"/>
      <c r="E270" s="37"/>
      <c r="F270" s="37"/>
      <c r="G270" s="36"/>
      <c r="H270" s="37"/>
      <c r="I270" s="18"/>
      <c r="J270" s="37"/>
      <c r="K270" s="18"/>
      <c r="L270" s="37"/>
      <c r="M270" s="18"/>
      <c r="N270" s="37"/>
      <c r="O270" s="37"/>
      <c r="P270" s="38"/>
      <c r="Z270" t="s">
        <v>633</v>
      </c>
    </row>
    <row r="271" spans="2:26" ht="18.75" hidden="1" outlineLevel="1" x14ac:dyDescent="0.25">
      <c r="B271" s="39" t="s">
        <v>22</v>
      </c>
      <c r="C271" s="40"/>
      <c r="D271" s="40"/>
      <c r="E271" s="41"/>
      <c r="F271" s="41"/>
      <c r="G271" s="40"/>
      <c r="H271" s="41"/>
      <c r="I271" s="42"/>
      <c r="J271" s="41"/>
      <c r="K271" s="42"/>
      <c r="L271" s="41"/>
      <c r="M271" s="42"/>
      <c r="N271" s="41"/>
      <c r="O271" s="41"/>
      <c r="P271" s="41"/>
      <c r="Z271" t="s">
        <v>633</v>
      </c>
    </row>
    <row r="272" spans="2:26" ht="51" hidden="1" outlineLevel="1" x14ac:dyDescent="0.25">
      <c r="B272" s="43" t="s">
        <v>23</v>
      </c>
      <c r="C272" s="44" t="s">
        <v>24</v>
      </c>
      <c r="D272" s="44" t="s">
        <v>25</v>
      </c>
      <c r="E272" s="44" t="s">
        <v>26</v>
      </c>
      <c r="F272" s="44" t="s">
        <v>27</v>
      </c>
      <c r="G272" s="44" t="s">
        <v>28</v>
      </c>
      <c r="H272" s="44" t="s">
        <v>29</v>
      </c>
      <c r="I272" s="45" t="s">
        <v>30</v>
      </c>
      <c r="J272" s="44" t="s">
        <v>620</v>
      </c>
      <c r="K272" s="45" t="s">
        <v>31</v>
      </c>
      <c r="L272" s="44" t="s">
        <v>621</v>
      </c>
      <c r="M272" s="45" t="s">
        <v>32</v>
      </c>
      <c r="N272" s="46">
        <v>2017</v>
      </c>
      <c r="O272" s="46">
        <v>2018</v>
      </c>
      <c r="P272" s="47">
        <v>2019</v>
      </c>
      <c r="Z272" t="s">
        <v>633</v>
      </c>
    </row>
    <row r="273" spans="2:26" ht="18.75" hidden="1" outlineLevel="1" x14ac:dyDescent="0.25">
      <c r="B273" s="93" t="s">
        <v>87</v>
      </c>
      <c r="C273" s="94"/>
      <c r="D273" s="94"/>
      <c r="E273" s="94"/>
      <c r="F273" s="94"/>
      <c r="G273" s="94"/>
      <c r="H273" s="94"/>
      <c r="I273" s="94"/>
      <c r="J273" s="94"/>
      <c r="K273" s="94"/>
      <c r="L273" s="94"/>
      <c r="M273" s="94"/>
      <c r="N273" s="94"/>
      <c r="O273" s="94"/>
      <c r="P273" s="95"/>
      <c r="Z273" t="s">
        <v>633</v>
      </c>
    </row>
    <row r="274" spans="2:26" ht="15.75" hidden="1" outlineLevel="1" x14ac:dyDescent="0.25">
      <c r="B274" s="48">
        <v>1</v>
      </c>
      <c r="C274" s="49" t="s">
        <v>159</v>
      </c>
      <c r="D274" s="50" t="s">
        <v>35</v>
      </c>
      <c r="E274" s="51">
        <v>304</v>
      </c>
      <c r="F274" s="48">
        <v>2017</v>
      </c>
      <c r="G274" s="52" t="s">
        <v>36</v>
      </c>
      <c r="H274" s="53"/>
      <c r="I274" s="54">
        <v>834.90000000000009</v>
      </c>
      <c r="J274" s="53"/>
      <c r="K274" s="54">
        <v>627.76</v>
      </c>
      <c r="L274" s="53"/>
      <c r="M274" s="54">
        <v>751.66</v>
      </c>
      <c r="N274" s="54">
        <f>IF(F274=2017,H274*I274+J274*K274+L274*M274,0)</f>
        <v>0</v>
      </c>
      <c r="O274" s="54">
        <f>IF(F274=2018,H274*I274+J274*K274+L274*M274,0)</f>
        <v>0</v>
      </c>
      <c r="P274" s="54">
        <f>IF(F274=2019,H274*I274+J274*K274+L274*M274,0)</f>
        <v>0</v>
      </c>
      <c r="Q274">
        <f>H274*I274</f>
        <v>0</v>
      </c>
      <c r="R274">
        <f>J274*K274</f>
        <v>0</v>
      </c>
      <c r="S274">
        <f>L274*M274</f>
        <v>0</v>
      </c>
      <c r="Y274" t="s">
        <v>160</v>
      </c>
      <c r="Z274" t="s">
        <v>633</v>
      </c>
    </row>
    <row r="275" spans="2:26" ht="15.75" hidden="1" outlineLevel="1" x14ac:dyDescent="0.25">
      <c r="B275" s="48">
        <v>2</v>
      </c>
      <c r="C275" s="49" t="s">
        <v>161</v>
      </c>
      <c r="D275" s="50" t="s">
        <v>35</v>
      </c>
      <c r="E275" s="51">
        <v>320</v>
      </c>
      <c r="F275" s="48">
        <v>2019</v>
      </c>
      <c r="G275" s="52" t="s">
        <v>36</v>
      </c>
      <c r="H275" s="53"/>
      <c r="I275" s="54">
        <v>742.50000000000011</v>
      </c>
      <c r="J275" s="53"/>
      <c r="K275" s="54">
        <v>558.14</v>
      </c>
      <c r="L275" s="53"/>
      <c r="M275" s="54">
        <v>669.06</v>
      </c>
      <c r="N275" s="54">
        <f>IF(F275=2017,H275*I275+J275*K275+L275*M275,0)</f>
        <v>0</v>
      </c>
      <c r="O275" s="54">
        <f>IF(F275=2018,H275*I275+J275*K275+L275*M275,0)</f>
        <v>0</v>
      </c>
      <c r="P275" s="54">
        <f>IF(F275=2019,H275*I275+J275*K275+L275*M275,0)</f>
        <v>0</v>
      </c>
      <c r="Q275">
        <f>H275*I275</f>
        <v>0</v>
      </c>
      <c r="R275">
        <f>J275*K275</f>
        <v>0</v>
      </c>
      <c r="S275">
        <f>L275*M275</f>
        <v>0</v>
      </c>
      <c r="Y275" t="s">
        <v>52</v>
      </c>
      <c r="Z275" t="s">
        <v>633</v>
      </c>
    </row>
    <row r="276" spans="2:26" ht="18.75" hidden="1" outlineLevel="1" x14ac:dyDescent="0.25">
      <c r="B276" s="93" t="s">
        <v>33</v>
      </c>
      <c r="C276" s="94"/>
      <c r="D276" s="94"/>
      <c r="E276" s="94"/>
      <c r="F276" s="94"/>
      <c r="G276" s="94"/>
      <c r="H276" s="94"/>
      <c r="I276" s="94"/>
      <c r="J276" s="94"/>
      <c r="K276" s="94"/>
      <c r="L276" s="94"/>
      <c r="M276" s="94"/>
      <c r="N276" s="94"/>
      <c r="O276" s="94"/>
      <c r="P276" s="95"/>
      <c r="Z276" t="s">
        <v>633</v>
      </c>
    </row>
    <row r="277" spans="2:26" ht="15.75" hidden="1" outlineLevel="1" x14ac:dyDescent="0.25">
      <c r="B277" s="48">
        <v>1</v>
      </c>
      <c r="C277" s="49" t="s">
        <v>162</v>
      </c>
      <c r="D277" s="50" t="s">
        <v>35</v>
      </c>
      <c r="E277" s="51">
        <v>464</v>
      </c>
      <c r="F277" s="48">
        <v>2017</v>
      </c>
      <c r="G277" s="52" t="s">
        <v>36</v>
      </c>
      <c r="H277" s="53"/>
      <c r="I277" s="54">
        <v>752.40000000000009</v>
      </c>
      <c r="J277" s="53"/>
      <c r="K277" s="54">
        <v>565.21999999999991</v>
      </c>
      <c r="L277" s="53"/>
      <c r="M277" s="54">
        <v>677.31999999999994</v>
      </c>
      <c r="N277" s="54">
        <f t="shared" ref="N277:N286" si="78">IF(F277=2017,H277*I277+J277*K277+L277*M277,0)</f>
        <v>0</v>
      </c>
      <c r="O277" s="54">
        <f t="shared" ref="O277:O286" si="79">IF(F277=2018,H277*I277+J277*K277+L277*M277,0)</f>
        <v>0</v>
      </c>
      <c r="P277" s="54">
        <f t="shared" ref="P277:P286" si="80">IF(F277=2019,H277*I277+J277*K277+L277*M277,0)</f>
        <v>0</v>
      </c>
      <c r="Q277">
        <f t="shared" ref="Q277:Q286" si="81">H277*I277</f>
        <v>0</v>
      </c>
      <c r="R277">
        <f t="shared" ref="R277:R286" si="82">J277*K277</f>
        <v>0</v>
      </c>
      <c r="S277">
        <f t="shared" ref="S277:S286" si="83">L277*M277</f>
        <v>0</v>
      </c>
      <c r="Y277" t="s">
        <v>163</v>
      </c>
      <c r="Z277" t="s">
        <v>633</v>
      </c>
    </row>
    <row r="278" spans="2:26" ht="15.75" hidden="1" outlineLevel="1" x14ac:dyDescent="0.25">
      <c r="B278" s="48">
        <v>2</v>
      </c>
      <c r="C278" s="49" t="s">
        <v>100</v>
      </c>
      <c r="D278" s="50" t="s">
        <v>35</v>
      </c>
      <c r="E278" s="51">
        <v>336</v>
      </c>
      <c r="F278" s="48">
        <v>2017</v>
      </c>
      <c r="G278" s="52" t="s">
        <v>36</v>
      </c>
      <c r="H278" s="53"/>
      <c r="I278" s="54">
        <v>700.7</v>
      </c>
      <c r="J278" s="53"/>
      <c r="K278" s="54">
        <v>526.28</v>
      </c>
      <c r="L278" s="53"/>
      <c r="M278" s="54">
        <v>631.29999999999995</v>
      </c>
      <c r="N278" s="54">
        <f t="shared" si="78"/>
        <v>0</v>
      </c>
      <c r="O278" s="54">
        <f t="shared" si="79"/>
        <v>0</v>
      </c>
      <c r="P278" s="54">
        <f t="shared" si="80"/>
        <v>0</v>
      </c>
      <c r="Q278">
        <f t="shared" si="81"/>
        <v>0</v>
      </c>
      <c r="R278">
        <f t="shared" si="82"/>
        <v>0</v>
      </c>
      <c r="S278">
        <f t="shared" si="83"/>
        <v>0</v>
      </c>
      <c r="Y278" t="s">
        <v>101</v>
      </c>
      <c r="Z278" t="s">
        <v>633</v>
      </c>
    </row>
    <row r="279" spans="2:26" ht="30" hidden="1" outlineLevel="1" x14ac:dyDescent="0.25">
      <c r="B279" s="48">
        <v>3</v>
      </c>
      <c r="C279" s="49" t="s">
        <v>164</v>
      </c>
      <c r="D279" s="50" t="s">
        <v>35</v>
      </c>
      <c r="E279" s="51">
        <v>416</v>
      </c>
      <c r="F279" s="48">
        <v>2017</v>
      </c>
      <c r="G279" s="52" t="s">
        <v>36</v>
      </c>
      <c r="H279" s="53"/>
      <c r="I279" s="54">
        <v>805.2</v>
      </c>
      <c r="J279" s="53"/>
      <c r="K279" s="54">
        <v>605.33999999999992</v>
      </c>
      <c r="L279" s="53"/>
      <c r="M279" s="54">
        <v>725.69999999999993</v>
      </c>
      <c r="N279" s="54">
        <f t="shared" si="78"/>
        <v>0</v>
      </c>
      <c r="O279" s="54">
        <f t="shared" si="79"/>
        <v>0</v>
      </c>
      <c r="P279" s="54">
        <f t="shared" si="80"/>
        <v>0</v>
      </c>
      <c r="Q279">
        <f t="shared" si="81"/>
        <v>0</v>
      </c>
      <c r="R279">
        <f t="shared" si="82"/>
        <v>0</v>
      </c>
      <c r="S279">
        <f t="shared" si="83"/>
        <v>0</v>
      </c>
      <c r="Y279" t="s">
        <v>165</v>
      </c>
      <c r="Z279" t="s">
        <v>633</v>
      </c>
    </row>
    <row r="280" spans="2:26" ht="30" hidden="1" outlineLevel="1" x14ac:dyDescent="0.25">
      <c r="B280" s="48">
        <v>4</v>
      </c>
      <c r="C280" s="49" t="s">
        <v>164</v>
      </c>
      <c r="D280" s="50" t="s">
        <v>38</v>
      </c>
      <c r="E280" s="51">
        <v>336</v>
      </c>
      <c r="F280" s="48">
        <v>2018</v>
      </c>
      <c r="G280" s="52" t="s">
        <v>36</v>
      </c>
      <c r="H280" s="53"/>
      <c r="I280" s="54">
        <v>744.7</v>
      </c>
      <c r="J280" s="53"/>
      <c r="K280" s="54">
        <v>560.5</v>
      </c>
      <c r="L280" s="53"/>
      <c r="M280" s="54">
        <v>671.42</v>
      </c>
      <c r="N280" s="54">
        <f t="shared" si="78"/>
        <v>0</v>
      </c>
      <c r="O280" s="54">
        <f t="shared" si="79"/>
        <v>0</v>
      </c>
      <c r="P280" s="54">
        <f t="shared" si="80"/>
        <v>0</v>
      </c>
      <c r="Q280">
        <f t="shared" si="81"/>
        <v>0</v>
      </c>
      <c r="R280">
        <f t="shared" si="82"/>
        <v>0</v>
      </c>
      <c r="S280">
        <f t="shared" si="83"/>
        <v>0</v>
      </c>
      <c r="Y280" t="s">
        <v>166</v>
      </c>
      <c r="Z280" t="s">
        <v>633</v>
      </c>
    </row>
    <row r="281" spans="2:26" ht="30" hidden="1" outlineLevel="1" x14ac:dyDescent="0.25">
      <c r="B281" s="48">
        <v>5</v>
      </c>
      <c r="C281" s="49" t="s">
        <v>167</v>
      </c>
      <c r="D281" s="50" t="s">
        <v>35</v>
      </c>
      <c r="E281" s="51">
        <v>288</v>
      </c>
      <c r="F281" s="48">
        <v>2018</v>
      </c>
      <c r="G281" s="52" t="s">
        <v>36</v>
      </c>
      <c r="H281" s="53"/>
      <c r="I281" s="54">
        <v>742.50000000000011</v>
      </c>
      <c r="J281" s="53"/>
      <c r="K281" s="54">
        <v>558.14</v>
      </c>
      <c r="L281" s="53"/>
      <c r="M281" s="54">
        <v>669.06</v>
      </c>
      <c r="N281" s="54">
        <f t="shared" si="78"/>
        <v>0</v>
      </c>
      <c r="O281" s="54">
        <f t="shared" si="79"/>
        <v>0</v>
      </c>
      <c r="P281" s="54">
        <f t="shared" si="80"/>
        <v>0</v>
      </c>
      <c r="Q281">
        <f t="shared" si="81"/>
        <v>0</v>
      </c>
      <c r="R281">
        <f t="shared" si="82"/>
        <v>0</v>
      </c>
      <c r="S281">
        <f t="shared" si="83"/>
        <v>0</v>
      </c>
      <c r="Y281" t="s">
        <v>52</v>
      </c>
      <c r="Z281" t="s">
        <v>633</v>
      </c>
    </row>
    <row r="282" spans="2:26" ht="15.75" hidden="1" outlineLevel="1" x14ac:dyDescent="0.25">
      <c r="B282" s="48">
        <v>6</v>
      </c>
      <c r="C282" s="49" t="s">
        <v>168</v>
      </c>
      <c r="D282" s="50" t="s">
        <v>35</v>
      </c>
      <c r="E282" s="51">
        <v>400</v>
      </c>
      <c r="F282" s="48">
        <v>2017</v>
      </c>
      <c r="G282" s="52" t="s">
        <v>36</v>
      </c>
      <c r="H282" s="53"/>
      <c r="I282" s="54">
        <v>971.30000000000007</v>
      </c>
      <c r="J282" s="53"/>
      <c r="K282" s="54">
        <v>730.42</v>
      </c>
      <c r="L282" s="53"/>
      <c r="M282" s="54">
        <v>875.56</v>
      </c>
      <c r="N282" s="54">
        <f t="shared" si="78"/>
        <v>0</v>
      </c>
      <c r="O282" s="54">
        <f t="shared" si="79"/>
        <v>0</v>
      </c>
      <c r="P282" s="54">
        <f t="shared" si="80"/>
        <v>0</v>
      </c>
      <c r="Q282">
        <f t="shared" si="81"/>
        <v>0</v>
      </c>
      <c r="R282">
        <f t="shared" si="82"/>
        <v>0</v>
      </c>
      <c r="S282">
        <f t="shared" si="83"/>
        <v>0</v>
      </c>
      <c r="Y282" t="s">
        <v>169</v>
      </c>
      <c r="Z282" t="s">
        <v>633</v>
      </c>
    </row>
    <row r="283" spans="2:26" ht="15.75" hidden="1" outlineLevel="1" x14ac:dyDescent="0.25">
      <c r="B283" s="48">
        <v>7</v>
      </c>
      <c r="C283" s="49" t="s">
        <v>170</v>
      </c>
      <c r="D283" s="50" t="s">
        <v>35</v>
      </c>
      <c r="E283" s="51">
        <v>240</v>
      </c>
      <c r="F283" s="48">
        <v>2018</v>
      </c>
      <c r="G283" s="52" t="s">
        <v>36</v>
      </c>
      <c r="H283" s="53"/>
      <c r="I283" s="54">
        <v>742.50000000000011</v>
      </c>
      <c r="J283" s="53"/>
      <c r="K283" s="54">
        <v>558.14</v>
      </c>
      <c r="L283" s="53"/>
      <c r="M283" s="54">
        <v>669.06</v>
      </c>
      <c r="N283" s="54">
        <f t="shared" si="78"/>
        <v>0</v>
      </c>
      <c r="O283" s="54">
        <f t="shared" si="79"/>
        <v>0</v>
      </c>
      <c r="P283" s="54">
        <f t="shared" si="80"/>
        <v>0</v>
      </c>
      <c r="Q283">
        <f t="shared" si="81"/>
        <v>0</v>
      </c>
      <c r="R283">
        <f t="shared" si="82"/>
        <v>0</v>
      </c>
      <c r="S283">
        <f t="shared" si="83"/>
        <v>0</v>
      </c>
      <c r="Y283" t="s">
        <v>52</v>
      </c>
      <c r="Z283" t="s">
        <v>633</v>
      </c>
    </row>
    <row r="284" spans="2:26" ht="15.75" hidden="1" outlineLevel="1" x14ac:dyDescent="0.25">
      <c r="B284" s="48">
        <v>8</v>
      </c>
      <c r="C284" s="49" t="s">
        <v>171</v>
      </c>
      <c r="D284" s="50" t="s">
        <v>35</v>
      </c>
      <c r="E284" s="51">
        <v>240</v>
      </c>
      <c r="F284" s="48">
        <v>2018</v>
      </c>
      <c r="G284" s="52" t="s">
        <v>36</v>
      </c>
      <c r="H284" s="53"/>
      <c r="I284" s="54">
        <v>742.50000000000011</v>
      </c>
      <c r="J284" s="53"/>
      <c r="K284" s="54">
        <v>558.14</v>
      </c>
      <c r="L284" s="53"/>
      <c r="M284" s="54">
        <v>669.06</v>
      </c>
      <c r="N284" s="54">
        <f t="shared" si="78"/>
        <v>0</v>
      </c>
      <c r="O284" s="54">
        <f t="shared" si="79"/>
        <v>0</v>
      </c>
      <c r="P284" s="54">
        <f t="shared" si="80"/>
        <v>0</v>
      </c>
      <c r="Q284">
        <f t="shared" si="81"/>
        <v>0</v>
      </c>
      <c r="R284">
        <f t="shared" si="82"/>
        <v>0</v>
      </c>
      <c r="S284">
        <f t="shared" si="83"/>
        <v>0</v>
      </c>
      <c r="Y284" t="s">
        <v>52</v>
      </c>
      <c r="Z284" t="s">
        <v>633</v>
      </c>
    </row>
    <row r="285" spans="2:26" ht="15.75" hidden="1" outlineLevel="1" x14ac:dyDescent="0.25">
      <c r="B285" s="48">
        <v>9</v>
      </c>
      <c r="C285" s="49" t="s">
        <v>172</v>
      </c>
      <c r="D285" s="50" t="s">
        <v>35</v>
      </c>
      <c r="E285" s="51">
        <v>288</v>
      </c>
      <c r="F285" s="48">
        <v>2017</v>
      </c>
      <c r="G285" s="52" t="s">
        <v>36</v>
      </c>
      <c r="H285" s="53"/>
      <c r="I285" s="54">
        <v>738.1</v>
      </c>
      <c r="J285" s="53"/>
      <c r="K285" s="54">
        <v>554.6</v>
      </c>
      <c r="L285" s="53"/>
      <c r="M285" s="54">
        <v>665.52</v>
      </c>
      <c r="N285" s="54">
        <f t="shared" si="78"/>
        <v>0</v>
      </c>
      <c r="O285" s="54">
        <f t="shared" si="79"/>
        <v>0</v>
      </c>
      <c r="P285" s="54">
        <f t="shared" si="80"/>
        <v>0</v>
      </c>
      <c r="Q285">
        <f t="shared" si="81"/>
        <v>0</v>
      </c>
      <c r="R285">
        <f t="shared" si="82"/>
        <v>0</v>
      </c>
      <c r="S285">
        <f t="shared" si="83"/>
        <v>0</v>
      </c>
      <c r="Y285" t="s">
        <v>173</v>
      </c>
      <c r="Z285" t="s">
        <v>633</v>
      </c>
    </row>
    <row r="286" spans="2:26" ht="15.75" hidden="1" outlineLevel="1" x14ac:dyDescent="0.25">
      <c r="B286" s="48">
        <v>10</v>
      </c>
      <c r="C286" s="49" t="s">
        <v>174</v>
      </c>
      <c r="D286" s="50" t="s">
        <v>35</v>
      </c>
      <c r="E286" s="51">
        <v>480</v>
      </c>
      <c r="F286" s="48">
        <v>2017</v>
      </c>
      <c r="G286" s="52" t="s">
        <v>36</v>
      </c>
      <c r="H286" s="53"/>
      <c r="I286" s="54">
        <v>887.7</v>
      </c>
      <c r="J286" s="53"/>
      <c r="K286" s="54">
        <v>667.88</v>
      </c>
      <c r="L286" s="53"/>
      <c r="M286" s="54">
        <v>800.04</v>
      </c>
      <c r="N286" s="54">
        <f t="shared" si="78"/>
        <v>0</v>
      </c>
      <c r="O286" s="54">
        <f t="shared" si="79"/>
        <v>0</v>
      </c>
      <c r="P286" s="54">
        <f t="shared" si="80"/>
        <v>0</v>
      </c>
      <c r="Q286">
        <f t="shared" si="81"/>
        <v>0</v>
      </c>
      <c r="R286">
        <f t="shared" si="82"/>
        <v>0</v>
      </c>
      <c r="S286">
        <f t="shared" si="83"/>
        <v>0</v>
      </c>
      <c r="Y286" t="s">
        <v>175</v>
      </c>
      <c r="Z286" t="s">
        <v>633</v>
      </c>
    </row>
    <row r="287" spans="2:26" ht="18.75" hidden="1" outlineLevel="1" x14ac:dyDescent="0.25">
      <c r="B287" s="93" t="s">
        <v>48</v>
      </c>
      <c r="C287" s="94"/>
      <c r="D287" s="94"/>
      <c r="E287" s="94"/>
      <c r="F287" s="94"/>
      <c r="G287" s="94"/>
      <c r="H287" s="94"/>
      <c r="I287" s="94"/>
      <c r="J287" s="94"/>
      <c r="K287" s="94"/>
      <c r="L287" s="94"/>
      <c r="M287" s="94"/>
      <c r="N287" s="94"/>
      <c r="O287" s="94"/>
      <c r="P287" s="95"/>
      <c r="Z287" t="s">
        <v>633</v>
      </c>
    </row>
    <row r="288" spans="2:26" ht="75" hidden="1" outlineLevel="1" x14ac:dyDescent="0.25">
      <c r="B288" s="48">
        <v>1</v>
      </c>
      <c r="C288" s="49" t="s">
        <v>176</v>
      </c>
      <c r="D288" s="50" t="s">
        <v>35</v>
      </c>
      <c r="E288" s="51">
        <v>320</v>
      </c>
      <c r="F288" s="48">
        <v>2019</v>
      </c>
      <c r="G288" s="52" t="s">
        <v>36</v>
      </c>
      <c r="H288" s="53"/>
      <c r="I288" s="54">
        <v>742.50000000000011</v>
      </c>
      <c r="J288" s="53"/>
      <c r="K288" s="54">
        <v>558.14</v>
      </c>
      <c r="L288" s="53"/>
      <c r="M288" s="54">
        <v>669.06</v>
      </c>
      <c r="N288" s="54">
        <f>IF(F288=2017,H288*I288+J288*K288+L288*M288,0)</f>
        <v>0</v>
      </c>
      <c r="O288" s="54">
        <f>IF(F288=2018,H288*I288+J288*K288+L288*M288,0)</f>
        <v>0</v>
      </c>
      <c r="P288" s="54">
        <f>IF(F288=2019,H288*I288+J288*K288+L288*M288,0)</f>
        <v>0</v>
      </c>
      <c r="Q288">
        <f>H288*I288</f>
        <v>0</v>
      </c>
      <c r="R288">
        <f>J288*K288</f>
        <v>0</v>
      </c>
      <c r="S288">
        <f>L288*M288</f>
        <v>0</v>
      </c>
      <c r="Y288" t="s">
        <v>52</v>
      </c>
      <c r="Z288" t="s">
        <v>633</v>
      </c>
    </row>
    <row r="289" spans="2:26" ht="45" hidden="1" outlineLevel="1" x14ac:dyDescent="0.25">
      <c r="B289" s="48">
        <v>2</v>
      </c>
      <c r="C289" s="49" t="s">
        <v>177</v>
      </c>
      <c r="D289" s="50" t="s">
        <v>35</v>
      </c>
      <c r="E289" s="51">
        <v>320</v>
      </c>
      <c r="F289" s="48">
        <v>2019</v>
      </c>
      <c r="G289" s="52" t="s">
        <v>36</v>
      </c>
      <c r="H289" s="53"/>
      <c r="I289" s="54">
        <v>742.50000000000011</v>
      </c>
      <c r="J289" s="53"/>
      <c r="K289" s="54">
        <v>558.14</v>
      </c>
      <c r="L289" s="53"/>
      <c r="M289" s="54">
        <v>669.06</v>
      </c>
      <c r="N289" s="54">
        <f>IF(F289=2017,H289*I289+J289*K289+L289*M289,0)</f>
        <v>0</v>
      </c>
      <c r="O289" s="54">
        <f>IF(F289=2018,H289*I289+J289*K289+L289*M289,0)</f>
        <v>0</v>
      </c>
      <c r="P289" s="54">
        <f>IF(F289=2019,H289*I289+J289*K289+L289*M289,0)</f>
        <v>0</v>
      </c>
      <c r="Q289">
        <f>H289*I289</f>
        <v>0</v>
      </c>
      <c r="R289">
        <f>J289*K289</f>
        <v>0</v>
      </c>
      <c r="S289">
        <f>L289*M289</f>
        <v>0</v>
      </c>
      <c r="Y289" t="s">
        <v>52</v>
      </c>
      <c r="Z289" t="s">
        <v>633</v>
      </c>
    </row>
    <row r="290" spans="2:26" ht="30" hidden="1" outlineLevel="1" x14ac:dyDescent="0.25">
      <c r="B290" s="48">
        <v>3</v>
      </c>
      <c r="C290" s="49" t="s">
        <v>178</v>
      </c>
      <c r="D290" s="50" t="s">
        <v>35</v>
      </c>
      <c r="E290" s="51">
        <v>240</v>
      </c>
      <c r="F290" s="48">
        <v>2019</v>
      </c>
      <c r="G290" s="52" t="s">
        <v>36</v>
      </c>
      <c r="H290" s="53"/>
      <c r="I290" s="54">
        <v>742.50000000000011</v>
      </c>
      <c r="J290" s="53"/>
      <c r="K290" s="54">
        <v>558.14</v>
      </c>
      <c r="L290" s="53"/>
      <c r="M290" s="54">
        <v>669.06</v>
      </c>
      <c r="N290" s="54">
        <f>IF(F290=2017,H290*I290+J290*K290+L290*M290,0)</f>
        <v>0</v>
      </c>
      <c r="O290" s="54">
        <f>IF(F290=2018,H290*I290+J290*K290+L290*M290,0)</f>
        <v>0</v>
      </c>
      <c r="P290" s="54">
        <f>IF(F290=2019,H290*I290+J290*K290+L290*M290,0)</f>
        <v>0</v>
      </c>
      <c r="Q290">
        <f>H290*I290</f>
        <v>0</v>
      </c>
      <c r="R290">
        <f>J290*K290</f>
        <v>0</v>
      </c>
      <c r="S290">
        <f>L290*M290</f>
        <v>0</v>
      </c>
      <c r="Y290" t="s">
        <v>52</v>
      </c>
      <c r="Z290" t="s">
        <v>633</v>
      </c>
    </row>
    <row r="291" spans="2:26" hidden="1" outlineLevel="1" x14ac:dyDescent="0.25">
      <c r="Z291" t="s">
        <v>633</v>
      </c>
    </row>
    <row r="292" spans="2:26" ht="18.75" hidden="1" outlineLevel="1" x14ac:dyDescent="0.25">
      <c r="B292" s="39" t="s">
        <v>68</v>
      </c>
      <c r="C292" s="40"/>
      <c r="D292" s="55"/>
      <c r="E292" s="41"/>
      <c r="F292" s="56"/>
      <c r="G292" s="40"/>
      <c r="H292" s="41"/>
      <c r="I292" s="42"/>
      <c r="J292" s="56"/>
      <c r="K292" s="42"/>
      <c r="L292" s="41"/>
      <c r="M292" s="42"/>
      <c r="N292" s="41"/>
      <c r="O292" s="41"/>
      <c r="P292" s="56"/>
      <c r="Z292" t="s">
        <v>633</v>
      </c>
    </row>
    <row r="293" spans="2:26" ht="51" hidden="1" outlineLevel="1" x14ac:dyDescent="0.25">
      <c r="B293" s="43" t="s">
        <v>23</v>
      </c>
      <c r="C293" s="44" t="s">
        <v>24</v>
      </c>
      <c r="D293" s="44" t="s">
        <v>25</v>
      </c>
      <c r="E293" s="44" t="s">
        <v>26</v>
      </c>
      <c r="F293" s="44" t="s">
        <v>27</v>
      </c>
      <c r="G293" s="44" t="s">
        <v>28</v>
      </c>
      <c r="H293" s="44" t="s">
        <v>69</v>
      </c>
      <c r="I293" s="45" t="s">
        <v>69</v>
      </c>
      <c r="J293" s="44" t="s">
        <v>622</v>
      </c>
      <c r="K293" s="45" t="s">
        <v>70</v>
      </c>
      <c r="L293" s="44" t="s">
        <v>623</v>
      </c>
      <c r="M293" s="45" t="s">
        <v>71</v>
      </c>
      <c r="N293" s="46">
        <v>2017</v>
      </c>
      <c r="O293" s="46">
        <v>2018</v>
      </c>
      <c r="P293" s="47">
        <v>2019</v>
      </c>
      <c r="Z293" t="s">
        <v>633</v>
      </c>
    </row>
    <row r="294" spans="2:26" ht="18.75" hidden="1" outlineLevel="1" x14ac:dyDescent="0.25">
      <c r="B294" s="93" t="s">
        <v>87</v>
      </c>
      <c r="C294" s="94"/>
      <c r="D294" s="94"/>
      <c r="E294" s="94"/>
      <c r="F294" s="94"/>
      <c r="G294" s="94"/>
      <c r="H294" s="94"/>
      <c r="I294" s="94"/>
      <c r="J294" s="94"/>
      <c r="K294" s="94"/>
      <c r="L294" s="94"/>
      <c r="M294" s="94"/>
      <c r="N294" s="94"/>
      <c r="O294" s="94"/>
      <c r="P294" s="95"/>
      <c r="Z294" t="s">
        <v>633</v>
      </c>
    </row>
    <row r="295" spans="2:26" ht="30" hidden="1" outlineLevel="1" x14ac:dyDescent="0.25">
      <c r="B295" s="48">
        <v>1</v>
      </c>
      <c r="C295" s="49" t="s">
        <v>179</v>
      </c>
      <c r="D295" s="50" t="s">
        <v>72</v>
      </c>
      <c r="E295" s="51"/>
      <c r="F295" s="48">
        <v>2017</v>
      </c>
      <c r="G295" s="52" t="s">
        <v>73</v>
      </c>
      <c r="H295" s="57" t="s">
        <v>69</v>
      </c>
      <c r="I295" s="58" t="s">
        <v>69</v>
      </c>
      <c r="J295" s="53"/>
      <c r="K295" s="54">
        <v>785</v>
      </c>
      <c r="L295" s="53"/>
      <c r="M295" s="54">
        <v>940</v>
      </c>
      <c r="N295" s="59">
        <f>IF(F295=2017,J295*K295+L295*M295,0)</f>
        <v>0</v>
      </c>
      <c r="O295" s="54">
        <f>IF(F295=2018,J295*K295+L295*M295,0)</f>
        <v>0</v>
      </c>
      <c r="P295" s="54">
        <f>IF(F295=2019,J295*K295+L295*M295,0)</f>
        <v>0</v>
      </c>
      <c r="T295">
        <f>J295*K295</f>
        <v>0</v>
      </c>
      <c r="U295">
        <f>L295*M295</f>
        <v>0</v>
      </c>
      <c r="Y295" t="s">
        <v>52</v>
      </c>
      <c r="Z295" t="s">
        <v>633</v>
      </c>
    </row>
    <row r="296" spans="2:26" ht="30" hidden="1" outlineLevel="1" x14ac:dyDescent="0.25">
      <c r="B296" s="48">
        <v>2</v>
      </c>
      <c r="C296" s="49" t="s">
        <v>161</v>
      </c>
      <c r="D296" s="50" t="s">
        <v>72</v>
      </c>
      <c r="E296" s="51"/>
      <c r="F296" s="48">
        <v>2019</v>
      </c>
      <c r="G296" s="52" t="s">
        <v>73</v>
      </c>
      <c r="H296" s="57" t="s">
        <v>69</v>
      </c>
      <c r="I296" s="58" t="s">
        <v>69</v>
      </c>
      <c r="J296" s="53"/>
      <c r="K296" s="54">
        <v>698</v>
      </c>
      <c r="L296" s="53"/>
      <c r="M296" s="54">
        <v>836</v>
      </c>
      <c r="N296" s="59">
        <f>IF(F296=2017,J296*K296+L296*M296,0)</f>
        <v>0</v>
      </c>
      <c r="O296" s="54">
        <f>IF(F296=2018,J296*K296+L296*M296,0)</f>
        <v>0</v>
      </c>
      <c r="P296" s="54">
        <f>IF(F296=2019,J296*K296+L296*M296,0)</f>
        <v>0</v>
      </c>
      <c r="T296">
        <f>J296*K296</f>
        <v>0</v>
      </c>
      <c r="U296">
        <f>L296*M296</f>
        <v>0</v>
      </c>
      <c r="Y296" t="s">
        <v>52</v>
      </c>
      <c r="Z296" t="s">
        <v>633</v>
      </c>
    </row>
    <row r="297" spans="2:26" ht="18.75" hidden="1" outlineLevel="1" x14ac:dyDescent="0.25">
      <c r="B297" s="93" t="s">
        <v>33</v>
      </c>
      <c r="C297" s="94"/>
      <c r="D297" s="94"/>
      <c r="E297" s="94"/>
      <c r="F297" s="94"/>
      <c r="G297" s="94"/>
      <c r="H297" s="94"/>
      <c r="I297" s="94"/>
      <c r="J297" s="94"/>
      <c r="K297" s="94"/>
      <c r="L297" s="94"/>
      <c r="M297" s="94"/>
      <c r="N297" s="94"/>
      <c r="O297" s="94"/>
      <c r="P297" s="95"/>
      <c r="Z297" t="s">
        <v>633</v>
      </c>
    </row>
    <row r="298" spans="2:26" ht="30" hidden="1" outlineLevel="1" x14ac:dyDescent="0.25">
      <c r="B298" s="48">
        <v>1</v>
      </c>
      <c r="C298" s="49" t="s">
        <v>162</v>
      </c>
      <c r="D298" s="50" t="s">
        <v>72</v>
      </c>
      <c r="E298" s="51"/>
      <c r="F298" s="48">
        <v>2018</v>
      </c>
      <c r="G298" s="52" t="s">
        <v>73</v>
      </c>
      <c r="H298" s="57" t="s">
        <v>69</v>
      </c>
      <c r="I298" s="58" t="s">
        <v>69</v>
      </c>
      <c r="J298" s="53"/>
      <c r="K298" s="54">
        <v>913</v>
      </c>
      <c r="L298" s="53"/>
      <c r="M298" s="54">
        <v>1094</v>
      </c>
      <c r="N298" s="59">
        <f t="shared" ref="N298:N306" si="84">IF(F298=2017,J298*K298+L298*M298,0)</f>
        <v>0</v>
      </c>
      <c r="O298" s="54">
        <f t="shared" ref="O298:O306" si="85">IF(F298=2018,J298*K298+L298*M298,0)</f>
        <v>0</v>
      </c>
      <c r="P298" s="54">
        <f t="shared" ref="P298:P306" si="86">IF(F298=2019,J298*K298+L298*M298,0)</f>
        <v>0</v>
      </c>
      <c r="T298">
        <f t="shared" ref="T298:T306" si="87">J298*K298</f>
        <v>0</v>
      </c>
      <c r="U298">
        <f t="shared" ref="U298:U306" si="88">L298*M298</f>
        <v>0</v>
      </c>
      <c r="Y298" t="s">
        <v>52</v>
      </c>
      <c r="Z298" t="s">
        <v>633</v>
      </c>
    </row>
    <row r="299" spans="2:26" ht="30" hidden="1" outlineLevel="1" x14ac:dyDescent="0.25">
      <c r="B299" s="48">
        <v>2</v>
      </c>
      <c r="C299" s="49" t="s">
        <v>100</v>
      </c>
      <c r="D299" s="50" t="s">
        <v>72</v>
      </c>
      <c r="E299" s="51"/>
      <c r="F299" s="48">
        <v>2017</v>
      </c>
      <c r="G299" s="52" t="s">
        <v>73</v>
      </c>
      <c r="H299" s="57" t="s">
        <v>69</v>
      </c>
      <c r="I299" s="58" t="s">
        <v>69</v>
      </c>
      <c r="J299" s="53"/>
      <c r="K299" s="54">
        <v>913</v>
      </c>
      <c r="L299" s="53"/>
      <c r="M299" s="54">
        <v>1094</v>
      </c>
      <c r="N299" s="59">
        <f t="shared" si="84"/>
        <v>0</v>
      </c>
      <c r="O299" s="54">
        <f t="shared" si="85"/>
        <v>0</v>
      </c>
      <c r="P299" s="54">
        <f t="shared" si="86"/>
        <v>0</v>
      </c>
      <c r="T299">
        <f t="shared" si="87"/>
        <v>0</v>
      </c>
      <c r="U299">
        <f t="shared" si="88"/>
        <v>0</v>
      </c>
      <c r="Y299" t="s">
        <v>52</v>
      </c>
      <c r="Z299" t="s">
        <v>633</v>
      </c>
    </row>
    <row r="300" spans="2:26" ht="30" hidden="1" outlineLevel="1" x14ac:dyDescent="0.25">
      <c r="B300" s="48">
        <v>3</v>
      </c>
      <c r="C300" s="49" t="s">
        <v>164</v>
      </c>
      <c r="D300" s="50" t="s">
        <v>72</v>
      </c>
      <c r="E300" s="51"/>
      <c r="F300" s="48">
        <v>2017</v>
      </c>
      <c r="G300" s="52" t="s">
        <v>73</v>
      </c>
      <c r="H300" s="57" t="s">
        <v>69</v>
      </c>
      <c r="I300" s="58" t="s">
        <v>69</v>
      </c>
      <c r="J300" s="53"/>
      <c r="K300" s="54">
        <v>757</v>
      </c>
      <c r="L300" s="53"/>
      <c r="M300" s="54">
        <v>907</v>
      </c>
      <c r="N300" s="59">
        <f t="shared" si="84"/>
        <v>0</v>
      </c>
      <c r="O300" s="54">
        <f t="shared" si="85"/>
        <v>0</v>
      </c>
      <c r="P300" s="54">
        <f t="shared" si="86"/>
        <v>0</v>
      </c>
      <c r="T300">
        <f t="shared" si="87"/>
        <v>0</v>
      </c>
      <c r="U300">
        <f t="shared" si="88"/>
        <v>0</v>
      </c>
      <c r="Y300">
        <v>6517649</v>
      </c>
      <c r="Z300" t="s">
        <v>633</v>
      </c>
    </row>
    <row r="301" spans="2:26" ht="30" hidden="1" outlineLevel="1" x14ac:dyDescent="0.25">
      <c r="B301" s="48">
        <v>4</v>
      </c>
      <c r="C301" s="49" t="s">
        <v>167</v>
      </c>
      <c r="D301" s="50" t="s">
        <v>72</v>
      </c>
      <c r="E301" s="51"/>
      <c r="F301" s="48">
        <v>2018</v>
      </c>
      <c r="G301" s="52" t="s">
        <v>73</v>
      </c>
      <c r="H301" s="57" t="s">
        <v>69</v>
      </c>
      <c r="I301" s="58" t="s">
        <v>69</v>
      </c>
      <c r="J301" s="53"/>
      <c r="K301" s="54">
        <v>913</v>
      </c>
      <c r="L301" s="53"/>
      <c r="M301" s="54">
        <v>1094</v>
      </c>
      <c r="N301" s="59">
        <f t="shared" si="84"/>
        <v>0</v>
      </c>
      <c r="O301" s="54">
        <f t="shared" si="85"/>
        <v>0</v>
      </c>
      <c r="P301" s="54">
        <f t="shared" si="86"/>
        <v>0</v>
      </c>
      <c r="T301">
        <f t="shared" si="87"/>
        <v>0</v>
      </c>
      <c r="U301">
        <f t="shared" si="88"/>
        <v>0</v>
      </c>
      <c r="Y301" t="s">
        <v>52</v>
      </c>
      <c r="Z301" t="s">
        <v>633</v>
      </c>
    </row>
    <row r="302" spans="2:26" ht="30" hidden="1" outlineLevel="1" x14ac:dyDescent="0.25">
      <c r="B302" s="48">
        <v>5</v>
      </c>
      <c r="C302" s="49" t="s">
        <v>168</v>
      </c>
      <c r="D302" s="50" t="s">
        <v>72</v>
      </c>
      <c r="E302" s="51"/>
      <c r="F302" s="48">
        <v>2018</v>
      </c>
      <c r="G302" s="52" t="s">
        <v>73</v>
      </c>
      <c r="H302" s="57" t="s">
        <v>69</v>
      </c>
      <c r="I302" s="58" t="s">
        <v>69</v>
      </c>
      <c r="J302" s="53"/>
      <c r="K302" s="54">
        <v>913</v>
      </c>
      <c r="L302" s="53"/>
      <c r="M302" s="54">
        <v>1094</v>
      </c>
      <c r="N302" s="59">
        <f t="shared" si="84"/>
        <v>0</v>
      </c>
      <c r="O302" s="54">
        <f t="shared" si="85"/>
        <v>0</v>
      </c>
      <c r="P302" s="54">
        <f t="shared" si="86"/>
        <v>0</v>
      </c>
      <c r="T302">
        <f t="shared" si="87"/>
        <v>0</v>
      </c>
      <c r="U302">
        <f t="shared" si="88"/>
        <v>0</v>
      </c>
      <c r="Y302" t="s">
        <v>52</v>
      </c>
      <c r="Z302" t="s">
        <v>633</v>
      </c>
    </row>
    <row r="303" spans="2:26" ht="30" hidden="1" outlineLevel="1" x14ac:dyDescent="0.25">
      <c r="B303" s="48">
        <v>6</v>
      </c>
      <c r="C303" s="49" t="s">
        <v>170</v>
      </c>
      <c r="D303" s="50" t="s">
        <v>72</v>
      </c>
      <c r="E303" s="51"/>
      <c r="F303" s="48">
        <v>2018</v>
      </c>
      <c r="G303" s="52" t="s">
        <v>73</v>
      </c>
      <c r="H303" s="57" t="s">
        <v>69</v>
      </c>
      <c r="I303" s="58" t="s">
        <v>69</v>
      </c>
      <c r="J303" s="53"/>
      <c r="K303" s="54">
        <v>913</v>
      </c>
      <c r="L303" s="53"/>
      <c r="M303" s="54">
        <v>1094</v>
      </c>
      <c r="N303" s="59">
        <f t="shared" si="84"/>
        <v>0</v>
      </c>
      <c r="O303" s="54">
        <f t="shared" si="85"/>
        <v>0</v>
      </c>
      <c r="P303" s="54">
        <f t="shared" si="86"/>
        <v>0</v>
      </c>
      <c r="T303">
        <f t="shared" si="87"/>
        <v>0</v>
      </c>
      <c r="U303">
        <f t="shared" si="88"/>
        <v>0</v>
      </c>
      <c r="Y303" t="s">
        <v>52</v>
      </c>
      <c r="Z303" t="s">
        <v>633</v>
      </c>
    </row>
    <row r="304" spans="2:26" ht="30" hidden="1" outlineLevel="1" x14ac:dyDescent="0.25">
      <c r="B304" s="48">
        <v>7</v>
      </c>
      <c r="C304" s="49" t="s">
        <v>171</v>
      </c>
      <c r="D304" s="50" t="s">
        <v>72</v>
      </c>
      <c r="E304" s="51"/>
      <c r="F304" s="48">
        <v>2018</v>
      </c>
      <c r="G304" s="52" t="s">
        <v>73</v>
      </c>
      <c r="H304" s="57" t="s">
        <v>69</v>
      </c>
      <c r="I304" s="58" t="s">
        <v>69</v>
      </c>
      <c r="J304" s="53"/>
      <c r="K304" s="54">
        <v>913</v>
      </c>
      <c r="L304" s="53"/>
      <c r="M304" s="54">
        <v>1094</v>
      </c>
      <c r="N304" s="59">
        <f t="shared" si="84"/>
        <v>0</v>
      </c>
      <c r="O304" s="54">
        <f t="shared" si="85"/>
        <v>0</v>
      </c>
      <c r="P304" s="54">
        <f t="shared" si="86"/>
        <v>0</v>
      </c>
      <c r="T304">
        <f t="shared" si="87"/>
        <v>0</v>
      </c>
      <c r="U304">
        <f t="shared" si="88"/>
        <v>0</v>
      </c>
      <c r="Y304" t="s">
        <v>52</v>
      </c>
      <c r="Z304" t="s">
        <v>633</v>
      </c>
    </row>
    <row r="305" spans="2:26" ht="30" hidden="1" outlineLevel="1" x14ac:dyDescent="0.25">
      <c r="B305" s="48">
        <v>8</v>
      </c>
      <c r="C305" s="49" t="s">
        <v>172</v>
      </c>
      <c r="D305" s="50" t="s">
        <v>72</v>
      </c>
      <c r="E305" s="51"/>
      <c r="F305" s="48">
        <v>2018</v>
      </c>
      <c r="G305" s="52" t="s">
        <v>73</v>
      </c>
      <c r="H305" s="57" t="s">
        <v>69</v>
      </c>
      <c r="I305" s="58" t="s">
        <v>69</v>
      </c>
      <c r="J305" s="53"/>
      <c r="K305" s="54">
        <v>913</v>
      </c>
      <c r="L305" s="53"/>
      <c r="M305" s="54">
        <v>1094</v>
      </c>
      <c r="N305" s="59">
        <f t="shared" si="84"/>
        <v>0</v>
      </c>
      <c r="O305" s="54">
        <f t="shared" si="85"/>
        <v>0</v>
      </c>
      <c r="P305" s="54">
        <f t="shared" si="86"/>
        <v>0</v>
      </c>
      <c r="T305">
        <f t="shared" si="87"/>
        <v>0</v>
      </c>
      <c r="U305">
        <f t="shared" si="88"/>
        <v>0</v>
      </c>
      <c r="Y305" t="s">
        <v>52</v>
      </c>
      <c r="Z305" t="s">
        <v>633</v>
      </c>
    </row>
    <row r="306" spans="2:26" ht="30" hidden="1" outlineLevel="1" x14ac:dyDescent="0.25">
      <c r="B306" s="48">
        <v>9</v>
      </c>
      <c r="C306" s="49" t="s">
        <v>174</v>
      </c>
      <c r="D306" s="50" t="s">
        <v>72</v>
      </c>
      <c r="E306" s="51"/>
      <c r="F306" s="48">
        <v>2017</v>
      </c>
      <c r="G306" s="52" t="s">
        <v>73</v>
      </c>
      <c r="H306" s="57" t="s">
        <v>69</v>
      </c>
      <c r="I306" s="58" t="s">
        <v>69</v>
      </c>
      <c r="J306" s="53"/>
      <c r="K306" s="54">
        <v>913</v>
      </c>
      <c r="L306" s="53"/>
      <c r="M306" s="54">
        <v>1094</v>
      </c>
      <c r="N306" s="59">
        <f t="shared" si="84"/>
        <v>0</v>
      </c>
      <c r="O306" s="54">
        <f t="shared" si="85"/>
        <v>0</v>
      </c>
      <c r="P306" s="54">
        <f t="shared" si="86"/>
        <v>0</v>
      </c>
      <c r="T306">
        <f t="shared" si="87"/>
        <v>0</v>
      </c>
      <c r="U306">
        <f t="shared" si="88"/>
        <v>0</v>
      </c>
      <c r="Y306" t="s">
        <v>180</v>
      </c>
      <c r="Z306" t="s">
        <v>633</v>
      </c>
    </row>
    <row r="307" spans="2:26" ht="18.75" hidden="1" outlineLevel="1" x14ac:dyDescent="0.25">
      <c r="B307" s="93" t="s">
        <v>48</v>
      </c>
      <c r="C307" s="94"/>
      <c r="D307" s="94"/>
      <c r="E307" s="94"/>
      <c r="F307" s="94"/>
      <c r="G307" s="94"/>
      <c r="H307" s="94"/>
      <c r="I307" s="94"/>
      <c r="J307" s="94"/>
      <c r="K307" s="94"/>
      <c r="L307" s="94"/>
      <c r="M307" s="94"/>
      <c r="N307" s="94"/>
      <c r="O307" s="94"/>
      <c r="P307" s="95"/>
      <c r="Z307" t="s">
        <v>633</v>
      </c>
    </row>
    <row r="308" spans="2:26" ht="45" hidden="1" outlineLevel="1" x14ac:dyDescent="0.25">
      <c r="B308" s="48">
        <v>1</v>
      </c>
      <c r="C308" s="49" t="s">
        <v>177</v>
      </c>
      <c r="D308" s="50" t="s">
        <v>72</v>
      </c>
      <c r="E308" s="51"/>
      <c r="F308" s="48">
        <v>2019</v>
      </c>
      <c r="G308" s="52" t="s">
        <v>73</v>
      </c>
      <c r="H308" s="57" t="s">
        <v>69</v>
      </c>
      <c r="I308" s="58" t="s">
        <v>69</v>
      </c>
      <c r="J308" s="53"/>
      <c r="K308" s="54">
        <v>698</v>
      </c>
      <c r="L308" s="53"/>
      <c r="M308" s="54">
        <v>836</v>
      </c>
      <c r="N308" s="59">
        <f>IF(F308=2017,J308*K308+L308*M308,0)</f>
        <v>0</v>
      </c>
      <c r="O308" s="54">
        <f>IF(F308=2018,J308*K308+L308*M308,0)</f>
        <v>0</v>
      </c>
      <c r="P308" s="54">
        <f>IF(F308=2019,J308*K308+L308*M308,0)</f>
        <v>0</v>
      </c>
      <c r="T308">
        <f>J308*K308</f>
        <v>0</v>
      </c>
      <c r="U308">
        <f>L308*M308</f>
        <v>0</v>
      </c>
      <c r="Y308" t="s">
        <v>52</v>
      </c>
      <c r="Z308" t="s">
        <v>633</v>
      </c>
    </row>
    <row r="309" spans="2:26" ht="30" hidden="1" outlineLevel="1" x14ac:dyDescent="0.25">
      <c r="B309" s="48">
        <v>2</v>
      </c>
      <c r="C309" s="49" t="s">
        <v>178</v>
      </c>
      <c r="D309" s="50" t="s">
        <v>72</v>
      </c>
      <c r="E309" s="51"/>
      <c r="F309" s="48">
        <v>2019</v>
      </c>
      <c r="G309" s="52" t="s">
        <v>73</v>
      </c>
      <c r="H309" s="57" t="s">
        <v>69</v>
      </c>
      <c r="I309" s="58" t="s">
        <v>69</v>
      </c>
      <c r="J309" s="53"/>
      <c r="K309" s="54">
        <v>698</v>
      </c>
      <c r="L309" s="53"/>
      <c r="M309" s="54">
        <v>836</v>
      </c>
      <c r="N309" s="59">
        <f>IF(F309=2017,J309*K309+L309*M309,0)</f>
        <v>0</v>
      </c>
      <c r="O309" s="54">
        <f>IF(F309=2018,J309*K309+L309*M309,0)</f>
        <v>0</v>
      </c>
      <c r="P309" s="54">
        <f>IF(F309=2019,J309*K309+L309*M309,0)</f>
        <v>0</v>
      </c>
      <c r="T309">
        <f>J309*K309</f>
        <v>0</v>
      </c>
      <c r="U309">
        <f>L309*M309</f>
        <v>0</v>
      </c>
      <c r="Y309" t="s">
        <v>52</v>
      </c>
      <c r="Z309" t="s">
        <v>633</v>
      </c>
    </row>
    <row r="310" spans="2:26" ht="75" hidden="1" outlineLevel="1" x14ac:dyDescent="0.25">
      <c r="B310" s="48">
        <v>3</v>
      </c>
      <c r="C310" s="49" t="s">
        <v>181</v>
      </c>
      <c r="D310" s="50" t="s">
        <v>72</v>
      </c>
      <c r="E310" s="51"/>
      <c r="F310" s="48">
        <v>2019</v>
      </c>
      <c r="G310" s="52" t="s">
        <v>73</v>
      </c>
      <c r="H310" s="57" t="s">
        <v>69</v>
      </c>
      <c r="I310" s="58" t="s">
        <v>69</v>
      </c>
      <c r="J310" s="53"/>
      <c r="K310" s="54">
        <v>698</v>
      </c>
      <c r="L310" s="53"/>
      <c r="M310" s="54">
        <v>836</v>
      </c>
      <c r="N310" s="59">
        <f>IF(F310=2017,J310*K310+L310*M310,0)</f>
        <v>0</v>
      </c>
      <c r="O310" s="54">
        <f>IF(F310=2018,J310*K310+L310*M310,0)</f>
        <v>0</v>
      </c>
      <c r="P310" s="54">
        <f>IF(F310=2019,J310*K310+L310*M310,0)</f>
        <v>0</v>
      </c>
      <c r="T310">
        <f>J310*K310</f>
        <v>0</v>
      </c>
      <c r="U310">
        <f>L310*M310</f>
        <v>0</v>
      </c>
      <c r="Y310" t="s">
        <v>52</v>
      </c>
      <c r="Z310" t="s">
        <v>633</v>
      </c>
    </row>
    <row r="311" spans="2:26" hidden="1" outlineLevel="1" x14ac:dyDescent="0.25">
      <c r="Z311" t="s">
        <v>633</v>
      </c>
    </row>
    <row r="312" spans="2:26" ht="18.75" hidden="1" outlineLevel="1" x14ac:dyDescent="0.25">
      <c r="B312" s="39" t="s">
        <v>79</v>
      </c>
      <c r="C312" s="40"/>
      <c r="D312" s="55"/>
      <c r="E312" s="41"/>
      <c r="F312" s="56"/>
      <c r="G312" s="40"/>
      <c r="H312" s="41"/>
      <c r="I312" s="42"/>
      <c r="J312" s="56"/>
      <c r="K312" s="42"/>
      <c r="L312" s="41"/>
      <c r="M312" s="42"/>
      <c r="N312" s="41"/>
      <c r="O312" s="41"/>
      <c r="P312" s="56"/>
      <c r="Z312" t="s">
        <v>633</v>
      </c>
    </row>
    <row r="313" spans="2:26" ht="38.25" hidden="1" outlineLevel="1" x14ac:dyDescent="0.25">
      <c r="B313" s="43" t="s">
        <v>23</v>
      </c>
      <c r="C313" s="44" t="s">
        <v>24</v>
      </c>
      <c r="D313" s="44" t="s">
        <v>25</v>
      </c>
      <c r="E313" s="44" t="s">
        <v>26</v>
      </c>
      <c r="F313" s="44" t="s">
        <v>27</v>
      </c>
      <c r="G313" s="44" t="s">
        <v>28</v>
      </c>
      <c r="H313" s="44" t="s">
        <v>69</v>
      </c>
      <c r="I313" s="45" t="s">
        <v>69</v>
      </c>
      <c r="J313" s="44" t="s">
        <v>80</v>
      </c>
      <c r="K313" s="45" t="s">
        <v>81</v>
      </c>
      <c r="L313" s="44" t="s">
        <v>82</v>
      </c>
      <c r="M313" s="45" t="s">
        <v>83</v>
      </c>
      <c r="N313" s="46">
        <v>2017</v>
      </c>
      <c r="O313" s="46">
        <v>2018</v>
      </c>
      <c r="P313" s="47">
        <v>2019</v>
      </c>
      <c r="Z313" t="s">
        <v>633</v>
      </c>
    </row>
    <row r="314" spans="2:26" ht="30" hidden="1" outlineLevel="1" x14ac:dyDescent="0.25">
      <c r="B314" s="48">
        <v>1</v>
      </c>
      <c r="C314" s="49" t="s">
        <v>182</v>
      </c>
      <c r="D314" s="50" t="s">
        <v>85</v>
      </c>
      <c r="E314" s="51"/>
      <c r="F314" s="48">
        <v>2019</v>
      </c>
      <c r="G314" s="52" t="s">
        <v>85</v>
      </c>
      <c r="H314" s="57" t="s">
        <v>69</v>
      </c>
      <c r="I314" s="58" t="s">
        <v>69</v>
      </c>
      <c r="J314" s="53"/>
      <c r="K314" s="54">
        <v>2400</v>
      </c>
      <c r="L314" s="53"/>
      <c r="M314" s="54">
        <v>3200</v>
      </c>
      <c r="N314" s="59">
        <f>IF(F314=2017,J314*K314+L314*M314,0)</f>
        <v>0</v>
      </c>
      <c r="O314" s="54">
        <f>IF(F314=2018,J314*K314+L314*M314,0)</f>
        <v>0</v>
      </c>
      <c r="P314" s="54">
        <f>IF(F314=2019,J314*K314+L314*M314,0)</f>
        <v>0</v>
      </c>
      <c r="V314">
        <f>J314*K314</f>
        <v>0</v>
      </c>
      <c r="W314">
        <f>L314*M314</f>
        <v>0</v>
      </c>
      <c r="Y314" t="s">
        <v>52</v>
      </c>
      <c r="Z314" t="s">
        <v>633</v>
      </c>
    </row>
    <row r="315" spans="2:26" hidden="1" outlineLevel="1" x14ac:dyDescent="0.25">
      <c r="Z315" t="s">
        <v>633</v>
      </c>
    </row>
    <row r="316" spans="2:26" ht="15.75" thickBot="1" x14ac:dyDescent="0.3"/>
    <row r="317" spans="2:26" ht="39" thickBot="1" x14ac:dyDescent="0.3">
      <c r="B317" s="96" t="s">
        <v>183</v>
      </c>
      <c r="C317" s="97"/>
      <c r="D317" s="97"/>
      <c r="E317" s="102" t="s">
        <v>3</v>
      </c>
      <c r="F317" s="103"/>
      <c r="G317" s="4" t="s">
        <v>4</v>
      </c>
      <c r="H317" s="4" t="s">
        <v>5</v>
      </c>
      <c r="I317" s="4" t="s">
        <v>6</v>
      </c>
      <c r="J317" s="4" t="s">
        <v>7</v>
      </c>
      <c r="K317" s="5" t="s">
        <v>8</v>
      </c>
      <c r="L317" s="6" t="s">
        <v>9</v>
      </c>
      <c r="M317" s="7"/>
      <c r="N317" s="8">
        <v>2017</v>
      </c>
      <c r="O317" s="9">
        <v>2018</v>
      </c>
      <c r="P317" s="10">
        <v>2019</v>
      </c>
      <c r="Z317" t="s">
        <v>183</v>
      </c>
    </row>
    <row r="318" spans="2:26" ht="15.75" x14ac:dyDescent="0.25">
      <c r="B318" s="98"/>
      <c r="C318" s="99"/>
      <c r="D318" s="99"/>
      <c r="E318" s="104">
        <v>0</v>
      </c>
      <c r="F318" s="105"/>
      <c r="G318" s="11" t="s">
        <v>10</v>
      </c>
      <c r="H318" s="12">
        <f>SUBTOTAL(2,I335:I340,I342:I347)</f>
        <v>12</v>
      </c>
      <c r="I318" s="13">
        <f>SUM(I335:I340,I342:I347)/H318</f>
        <v>647.71666666666681</v>
      </c>
      <c r="J318" s="14" t="s">
        <v>11</v>
      </c>
      <c r="K318" s="15">
        <f>SUM(H335:H340,H342:H347)</f>
        <v>0</v>
      </c>
      <c r="L318" s="16">
        <f>Q318</f>
        <v>0</v>
      </c>
      <c r="M318" s="17"/>
      <c r="N318" s="110">
        <f>SUM(N335:N340,N342:N347,N352:N356,N358:N362,N366:N366)</f>
        <v>0</v>
      </c>
      <c r="O318" s="113">
        <f>SUM(O335:O340,O342:O347,O352:O356,O358:O362,O366:O366)</f>
        <v>0</v>
      </c>
      <c r="P318" s="86">
        <f>SUM(P335:P340,P342:P347,P352:P356,P358:P362,P366:P366)</f>
        <v>0</v>
      </c>
      <c r="Q318">
        <f>SUM(Q335:Q340,Q342:Q347)</f>
        <v>0</v>
      </c>
      <c r="R318">
        <f>SUM(R335:R340,R342:R347)</f>
        <v>0</v>
      </c>
      <c r="S318">
        <f>SUM(S335:S340,S342:S347)</f>
        <v>0</v>
      </c>
      <c r="T318">
        <f>SUM(T352:T356,T358:T362)</f>
        <v>0</v>
      </c>
      <c r="U318">
        <f>SUM(U352:U356,U358:U362)</f>
        <v>0</v>
      </c>
      <c r="V318">
        <f>SUM(V366:V366)</f>
        <v>0</v>
      </c>
      <c r="W318">
        <f>SUM(W366:W366)</f>
        <v>0</v>
      </c>
      <c r="Z318" t="s">
        <v>183</v>
      </c>
    </row>
    <row r="319" spans="2:26" ht="31.5" x14ac:dyDescent="0.25">
      <c r="B319" s="98"/>
      <c r="C319" s="99"/>
      <c r="D319" s="99"/>
      <c r="E319" s="106"/>
      <c r="F319" s="107"/>
      <c r="G319" s="11" t="s">
        <v>12</v>
      </c>
      <c r="H319" s="12">
        <f>SUBTOTAL(2,K335:K340,K342:K347)</f>
        <v>12</v>
      </c>
      <c r="I319" s="13">
        <f>SUM(K335:K340,K342:K347)/H319</f>
        <v>487.04500000000002</v>
      </c>
      <c r="J319" s="14" t="s">
        <v>13</v>
      </c>
      <c r="K319" s="15">
        <f>SUM(J335:J340,J342:J347)</f>
        <v>0</v>
      </c>
      <c r="L319" s="16">
        <f>R318</f>
        <v>0</v>
      </c>
      <c r="M319" s="18"/>
      <c r="N319" s="111"/>
      <c r="O319" s="114"/>
      <c r="P319" s="87"/>
      <c r="Z319" t="s">
        <v>183</v>
      </c>
    </row>
    <row r="320" spans="2:26" ht="31.5" x14ac:dyDescent="0.25">
      <c r="B320" s="98"/>
      <c r="C320" s="99"/>
      <c r="D320" s="99"/>
      <c r="E320" s="106"/>
      <c r="F320" s="107"/>
      <c r="G320" s="11" t="s">
        <v>14</v>
      </c>
      <c r="H320" s="12">
        <f>SUBTOTAL(2,M335:M340,M342:M347)</f>
        <v>12</v>
      </c>
      <c r="I320" s="13">
        <f>SUM(M335:M340,M342:M347)/H320</f>
        <v>583.70666666666659</v>
      </c>
      <c r="J320" s="14" t="s">
        <v>13</v>
      </c>
      <c r="K320" s="15">
        <f>SUM(L335:L340,L342:L347)</f>
        <v>0</v>
      </c>
      <c r="L320" s="16">
        <f>S318</f>
        <v>0</v>
      </c>
      <c r="M320" s="18"/>
      <c r="N320" s="111"/>
      <c r="O320" s="114"/>
      <c r="P320" s="87"/>
      <c r="Z320" t="s">
        <v>183</v>
      </c>
    </row>
    <row r="321" spans="2:26" ht="31.5" x14ac:dyDescent="0.25">
      <c r="B321" s="98"/>
      <c r="C321" s="99"/>
      <c r="D321" s="99"/>
      <c r="E321" s="106"/>
      <c r="F321" s="107"/>
      <c r="G321" s="11" t="s">
        <v>15</v>
      </c>
      <c r="H321" s="12">
        <f>SUBTOTAL(2,K352:K356,K358:K362)</f>
        <v>10</v>
      </c>
      <c r="I321" s="13">
        <f>SUM(K352:K356,K358:K362)/H321</f>
        <v>674.3</v>
      </c>
      <c r="J321" s="14" t="s">
        <v>13</v>
      </c>
      <c r="K321" s="15">
        <f>SUM(J352:J356,J358:J362)</f>
        <v>0</v>
      </c>
      <c r="L321" s="16">
        <f>T318</f>
        <v>0</v>
      </c>
      <c r="M321" s="18"/>
      <c r="N321" s="111"/>
      <c r="O321" s="114"/>
      <c r="P321" s="87"/>
      <c r="Z321" t="s">
        <v>183</v>
      </c>
    </row>
    <row r="322" spans="2:26" ht="31.5" x14ac:dyDescent="0.25">
      <c r="B322" s="98"/>
      <c r="C322" s="99"/>
      <c r="D322" s="99"/>
      <c r="E322" s="106"/>
      <c r="F322" s="107"/>
      <c r="G322" s="11" t="s">
        <v>16</v>
      </c>
      <c r="H322" s="12">
        <f>SUBTOTAL(2,M352:M356,M358:M362)</f>
        <v>10</v>
      </c>
      <c r="I322" s="13">
        <f>SUM(M352:M356,M358:M362)/H322</f>
        <v>807.7</v>
      </c>
      <c r="J322" s="14" t="s">
        <v>13</v>
      </c>
      <c r="K322" s="15">
        <f>SUM(L352:L356,L358:L362)</f>
        <v>0</v>
      </c>
      <c r="L322" s="16">
        <f>U318</f>
        <v>0</v>
      </c>
      <c r="M322" s="18"/>
      <c r="N322" s="111"/>
      <c r="O322" s="114"/>
      <c r="P322" s="87"/>
      <c r="Z322" t="s">
        <v>183</v>
      </c>
    </row>
    <row r="323" spans="2:26" ht="31.5" x14ac:dyDescent="0.25">
      <c r="B323" s="98"/>
      <c r="C323" s="99"/>
      <c r="D323" s="99"/>
      <c r="E323" s="106"/>
      <c r="F323" s="107"/>
      <c r="G323" s="11" t="s">
        <v>17</v>
      </c>
      <c r="H323" s="12">
        <f>SUBTOTAL(2,K366:K366)</f>
        <v>1</v>
      </c>
      <c r="I323" s="13">
        <f>SUM(K366:K366)/H323</f>
        <v>2700</v>
      </c>
      <c r="J323" s="14" t="s">
        <v>13</v>
      </c>
      <c r="K323" s="15">
        <f>SUM(J366:J366)</f>
        <v>0</v>
      </c>
      <c r="L323" s="16">
        <f>V318</f>
        <v>0</v>
      </c>
      <c r="M323" s="18"/>
      <c r="N323" s="111"/>
      <c r="O323" s="114"/>
      <c r="P323" s="87"/>
      <c r="Z323" t="s">
        <v>183</v>
      </c>
    </row>
    <row r="324" spans="2:26" ht="32.25" thickBot="1" x14ac:dyDescent="0.3">
      <c r="B324" s="98"/>
      <c r="C324" s="99"/>
      <c r="D324" s="99"/>
      <c r="E324" s="106"/>
      <c r="F324" s="107"/>
      <c r="G324" s="11" t="s">
        <v>18</v>
      </c>
      <c r="H324" s="19">
        <f>SUBTOTAL(2,M366:M366)</f>
        <v>1</v>
      </c>
      <c r="I324" s="20">
        <f>SUM(M366:M366)/H324</f>
        <v>3600</v>
      </c>
      <c r="J324" s="21" t="s">
        <v>13</v>
      </c>
      <c r="K324" s="22">
        <f>SUM(L366:L366)</f>
        <v>0</v>
      </c>
      <c r="L324" s="23">
        <f>W318</f>
        <v>0</v>
      </c>
      <c r="M324" s="18"/>
      <c r="N324" s="111"/>
      <c r="O324" s="114"/>
      <c r="P324" s="87"/>
      <c r="Z324" t="s">
        <v>183</v>
      </c>
    </row>
    <row r="325" spans="2:26" ht="16.5" thickBot="1" x14ac:dyDescent="0.3">
      <c r="B325" s="100"/>
      <c r="C325" s="101"/>
      <c r="D325" s="101"/>
      <c r="E325" s="108"/>
      <c r="F325" s="109"/>
      <c r="G325" s="24" t="s">
        <v>19</v>
      </c>
      <c r="H325" s="25"/>
      <c r="I325" s="25"/>
      <c r="J325" s="25"/>
      <c r="K325" s="26">
        <f>SUM(K318:K324)</f>
        <v>0</v>
      </c>
      <c r="L325" s="27">
        <f>SUM(L318:L324)</f>
        <v>0</v>
      </c>
      <c r="M325" s="18"/>
      <c r="N325" s="112"/>
      <c r="O325" s="115"/>
      <c r="P325" s="88"/>
      <c r="Z325" t="s">
        <v>183</v>
      </c>
    </row>
    <row r="326" spans="2:26" ht="15.75" collapsed="1" thickBot="1" x14ac:dyDescent="0.3">
      <c r="B326" s="89" t="s">
        <v>20</v>
      </c>
      <c r="C326" s="90"/>
      <c r="D326" s="90"/>
      <c r="E326" s="91"/>
      <c r="F326" s="91"/>
      <c r="G326" s="91"/>
      <c r="H326" s="91"/>
      <c r="I326" s="91"/>
      <c r="J326" s="91"/>
      <c r="K326" s="91"/>
      <c r="L326" s="91"/>
      <c r="M326" s="91"/>
      <c r="N326" s="91"/>
      <c r="O326" s="91"/>
      <c r="P326" s="92"/>
      <c r="Z326" t="s">
        <v>183</v>
      </c>
    </row>
    <row r="327" spans="2:26" hidden="1" outlineLevel="1" x14ac:dyDescent="0.25">
      <c r="B327" s="28" t="s">
        <v>21</v>
      </c>
      <c r="C327" s="29"/>
      <c r="D327" s="29"/>
      <c r="E327" s="30"/>
      <c r="F327" s="30"/>
      <c r="G327" s="29"/>
      <c r="H327" s="30"/>
      <c r="I327" s="31"/>
      <c r="J327" s="30"/>
      <c r="K327" s="31"/>
      <c r="L327" s="30"/>
      <c r="M327" s="31"/>
      <c r="N327" s="30"/>
      <c r="O327" s="30"/>
      <c r="P327" s="32"/>
      <c r="Z327" t="s">
        <v>183</v>
      </c>
    </row>
    <row r="328" spans="2:26" hidden="1" outlineLevel="1" x14ac:dyDescent="0.25">
      <c r="B328" s="33" t="s">
        <v>183</v>
      </c>
      <c r="C328" s="29"/>
      <c r="D328" s="29"/>
      <c r="E328" s="30"/>
      <c r="F328" s="30"/>
      <c r="G328" s="29"/>
      <c r="H328" s="30"/>
      <c r="I328" s="31"/>
      <c r="J328" s="30"/>
      <c r="K328" s="31"/>
      <c r="L328" s="30"/>
      <c r="M328" s="31"/>
      <c r="N328" s="30"/>
      <c r="O328" s="30"/>
      <c r="P328" s="32"/>
      <c r="Z328" t="s">
        <v>183</v>
      </c>
    </row>
    <row r="329" spans="2:26" hidden="1" outlineLevel="1" x14ac:dyDescent="0.25">
      <c r="B329" s="28"/>
      <c r="C329" s="29"/>
      <c r="D329" s="29"/>
      <c r="E329" s="30"/>
      <c r="F329" s="30"/>
      <c r="G329" s="29"/>
      <c r="H329" s="30"/>
      <c r="I329" s="31"/>
      <c r="J329" s="30"/>
      <c r="K329" s="31"/>
      <c r="L329" s="30"/>
      <c r="M329" s="31"/>
      <c r="N329" s="30"/>
      <c r="O329" s="30"/>
      <c r="P329" s="32"/>
      <c r="Z329" t="s">
        <v>183</v>
      </c>
    </row>
    <row r="330" spans="2:26" hidden="1" outlineLevel="1" x14ac:dyDescent="0.25">
      <c r="B330" s="34"/>
      <c r="C330" s="29"/>
      <c r="D330" s="29"/>
      <c r="E330" s="30"/>
      <c r="F330" s="30"/>
      <c r="G330" s="29"/>
      <c r="H330" s="30"/>
      <c r="I330" s="31"/>
      <c r="J330" s="30"/>
      <c r="K330" s="31"/>
      <c r="L330" s="30"/>
      <c r="M330" s="31"/>
      <c r="N330" s="30"/>
      <c r="O330" s="30"/>
      <c r="P330" s="32"/>
      <c r="Z330" t="s">
        <v>183</v>
      </c>
    </row>
    <row r="331" spans="2:26" hidden="1" outlineLevel="1" x14ac:dyDescent="0.25">
      <c r="B331" s="35"/>
      <c r="C331" s="36"/>
      <c r="D331" s="36"/>
      <c r="E331" s="37"/>
      <c r="F331" s="37"/>
      <c r="G331" s="36"/>
      <c r="H331" s="37"/>
      <c r="I331" s="18"/>
      <c r="J331" s="37"/>
      <c r="K331" s="18"/>
      <c r="L331" s="37"/>
      <c r="M331" s="18"/>
      <c r="N331" s="37"/>
      <c r="O331" s="37"/>
      <c r="P331" s="38"/>
      <c r="Z331" t="s">
        <v>183</v>
      </c>
    </row>
    <row r="332" spans="2:26" ht="18.75" hidden="1" outlineLevel="1" x14ac:dyDescent="0.25">
      <c r="B332" s="39" t="s">
        <v>22</v>
      </c>
      <c r="C332" s="40"/>
      <c r="D332" s="40"/>
      <c r="E332" s="41"/>
      <c r="F332" s="41"/>
      <c r="G332" s="40"/>
      <c r="H332" s="41"/>
      <c r="I332" s="42"/>
      <c r="J332" s="41"/>
      <c r="K332" s="42"/>
      <c r="L332" s="41"/>
      <c r="M332" s="42"/>
      <c r="N332" s="41"/>
      <c r="O332" s="41"/>
      <c r="P332" s="41"/>
      <c r="Z332" t="s">
        <v>183</v>
      </c>
    </row>
    <row r="333" spans="2:26" ht="51" hidden="1" outlineLevel="1" x14ac:dyDescent="0.25">
      <c r="B333" s="43" t="s">
        <v>23</v>
      </c>
      <c r="C333" s="44" t="s">
        <v>24</v>
      </c>
      <c r="D333" s="44" t="s">
        <v>25</v>
      </c>
      <c r="E333" s="44" t="s">
        <v>26</v>
      </c>
      <c r="F333" s="44" t="s">
        <v>27</v>
      </c>
      <c r="G333" s="44" t="s">
        <v>28</v>
      </c>
      <c r="H333" s="44" t="s">
        <v>29</v>
      </c>
      <c r="I333" s="45" t="s">
        <v>30</v>
      </c>
      <c r="J333" s="44" t="s">
        <v>620</v>
      </c>
      <c r="K333" s="45" t="s">
        <v>31</v>
      </c>
      <c r="L333" s="44" t="s">
        <v>621</v>
      </c>
      <c r="M333" s="45" t="s">
        <v>32</v>
      </c>
      <c r="N333" s="46">
        <v>2017</v>
      </c>
      <c r="O333" s="46">
        <v>2018</v>
      </c>
      <c r="P333" s="47">
        <v>2019</v>
      </c>
      <c r="Z333" t="s">
        <v>183</v>
      </c>
    </row>
    <row r="334" spans="2:26" ht="18.75" hidden="1" outlineLevel="1" x14ac:dyDescent="0.25">
      <c r="B334" s="93" t="s">
        <v>33</v>
      </c>
      <c r="C334" s="94"/>
      <c r="D334" s="94"/>
      <c r="E334" s="94"/>
      <c r="F334" s="94"/>
      <c r="G334" s="94"/>
      <c r="H334" s="94"/>
      <c r="I334" s="94"/>
      <c r="J334" s="94"/>
      <c r="K334" s="94"/>
      <c r="L334" s="94"/>
      <c r="M334" s="94"/>
      <c r="N334" s="94"/>
      <c r="O334" s="94"/>
      <c r="P334" s="95"/>
      <c r="Z334" t="s">
        <v>183</v>
      </c>
    </row>
    <row r="335" spans="2:26" ht="15.75" hidden="1" outlineLevel="1" x14ac:dyDescent="0.25">
      <c r="B335" s="48">
        <v>1</v>
      </c>
      <c r="C335" s="49" t="s">
        <v>100</v>
      </c>
      <c r="D335" s="50" t="s">
        <v>35</v>
      </c>
      <c r="E335" s="51">
        <v>224</v>
      </c>
      <c r="F335" s="48">
        <v>2017</v>
      </c>
      <c r="G335" s="52" t="s">
        <v>36</v>
      </c>
      <c r="H335" s="53"/>
      <c r="I335" s="54">
        <v>713.90000000000009</v>
      </c>
      <c r="J335" s="53"/>
      <c r="K335" s="54">
        <v>536.9</v>
      </c>
      <c r="L335" s="53"/>
      <c r="M335" s="54">
        <v>643.1</v>
      </c>
      <c r="N335" s="54">
        <f t="shared" ref="N335:N340" si="89">IF(F335=2017,H335*I335+J335*K335+L335*M335,0)</f>
        <v>0</v>
      </c>
      <c r="O335" s="54">
        <f t="shared" ref="O335:O340" si="90">IF(F335=2018,H335*I335+J335*K335+L335*M335,0)</f>
        <v>0</v>
      </c>
      <c r="P335" s="54">
        <f t="shared" ref="P335:P340" si="91">IF(F335=2019,H335*I335+J335*K335+L335*M335,0)</f>
        <v>0</v>
      </c>
      <c r="Q335">
        <f t="shared" ref="Q335:Q340" si="92">H335*I335</f>
        <v>0</v>
      </c>
      <c r="R335">
        <f t="shared" ref="R335:R340" si="93">J335*K335</f>
        <v>0</v>
      </c>
      <c r="S335">
        <f t="shared" ref="S335:S340" si="94">L335*M335</f>
        <v>0</v>
      </c>
      <c r="Y335" t="s">
        <v>37</v>
      </c>
      <c r="Z335" t="s">
        <v>183</v>
      </c>
    </row>
    <row r="336" spans="2:26" ht="15.75" hidden="1" outlineLevel="1" x14ac:dyDescent="0.25">
      <c r="B336" s="48">
        <v>2</v>
      </c>
      <c r="C336" s="49" t="s">
        <v>100</v>
      </c>
      <c r="D336" s="50" t="s">
        <v>38</v>
      </c>
      <c r="E336" s="51">
        <v>160</v>
      </c>
      <c r="F336" s="48">
        <v>2017</v>
      </c>
      <c r="G336" s="52" t="s">
        <v>36</v>
      </c>
      <c r="H336" s="53"/>
      <c r="I336" s="54">
        <v>448.8</v>
      </c>
      <c r="J336" s="53"/>
      <c r="K336" s="54">
        <v>337.47999999999996</v>
      </c>
      <c r="L336" s="53"/>
      <c r="M336" s="54">
        <v>404.73999999999995</v>
      </c>
      <c r="N336" s="54">
        <f t="shared" si="89"/>
        <v>0</v>
      </c>
      <c r="O336" s="54">
        <f t="shared" si="90"/>
        <v>0</v>
      </c>
      <c r="P336" s="54">
        <f t="shared" si="91"/>
        <v>0</v>
      </c>
      <c r="Q336">
        <f t="shared" si="92"/>
        <v>0</v>
      </c>
      <c r="R336">
        <f t="shared" si="93"/>
        <v>0</v>
      </c>
      <c r="S336">
        <f t="shared" si="94"/>
        <v>0</v>
      </c>
      <c r="Y336" t="s">
        <v>39</v>
      </c>
      <c r="Z336" t="s">
        <v>183</v>
      </c>
    </row>
    <row r="337" spans="2:26" ht="15.75" hidden="1" outlineLevel="1" x14ac:dyDescent="0.25">
      <c r="B337" s="48">
        <v>3</v>
      </c>
      <c r="C337" s="49" t="s">
        <v>184</v>
      </c>
      <c r="D337" s="50" t="s">
        <v>54</v>
      </c>
      <c r="E337" s="51">
        <v>192</v>
      </c>
      <c r="F337" s="48">
        <v>2017</v>
      </c>
      <c r="G337" s="52" t="s">
        <v>36</v>
      </c>
      <c r="H337" s="53"/>
      <c r="I337" s="54">
        <v>353.1</v>
      </c>
      <c r="J337" s="53"/>
      <c r="K337" s="54">
        <v>265.5</v>
      </c>
      <c r="L337" s="53"/>
      <c r="M337" s="54">
        <v>318.59999999999997</v>
      </c>
      <c r="N337" s="54">
        <f t="shared" si="89"/>
        <v>0</v>
      </c>
      <c r="O337" s="54">
        <f t="shared" si="90"/>
        <v>0</v>
      </c>
      <c r="P337" s="54">
        <f t="shared" si="91"/>
        <v>0</v>
      </c>
      <c r="Q337">
        <f t="shared" si="92"/>
        <v>0</v>
      </c>
      <c r="R337">
        <f t="shared" si="93"/>
        <v>0</v>
      </c>
      <c r="S337">
        <f t="shared" si="94"/>
        <v>0</v>
      </c>
      <c r="Y337" t="s">
        <v>185</v>
      </c>
      <c r="Z337" t="s">
        <v>183</v>
      </c>
    </row>
    <row r="338" spans="2:26" ht="15.75" hidden="1" outlineLevel="1" x14ac:dyDescent="0.25">
      <c r="B338" s="48">
        <v>4</v>
      </c>
      <c r="C338" s="49" t="s">
        <v>186</v>
      </c>
      <c r="D338" s="50" t="s">
        <v>35</v>
      </c>
      <c r="E338" s="51">
        <v>368</v>
      </c>
      <c r="F338" s="48">
        <v>2017</v>
      </c>
      <c r="G338" s="52" t="s">
        <v>36</v>
      </c>
      <c r="H338" s="53"/>
      <c r="I338" s="54">
        <v>855.80000000000007</v>
      </c>
      <c r="J338" s="53"/>
      <c r="K338" s="54">
        <v>643.1</v>
      </c>
      <c r="L338" s="53"/>
      <c r="M338" s="54">
        <v>770.54</v>
      </c>
      <c r="N338" s="54">
        <f t="shared" si="89"/>
        <v>0</v>
      </c>
      <c r="O338" s="54">
        <f t="shared" si="90"/>
        <v>0</v>
      </c>
      <c r="P338" s="54">
        <f t="shared" si="91"/>
        <v>0</v>
      </c>
      <c r="Q338">
        <f t="shared" si="92"/>
        <v>0</v>
      </c>
      <c r="R338">
        <f t="shared" si="93"/>
        <v>0</v>
      </c>
      <c r="S338">
        <f t="shared" si="94"/>
        <v>0</v>
      </c>
      <c r="Y338" t="s">
        <v>187</v>
      </c>
      <c r="Z338" t="s">
        <v>183</v>
      </c>
    </row>
    <row r="339" spans="2:26" ht="30" hidden="1" outlineLevel="1" x14ac:dyDescent="0.25">
      <c r="B339" s="48">
        <v>5</v>
      </c>
      <c r="C339" s="49" t="s">
        <v>188</v>
      </c>
      <c r="D339" s="50" t="s">
        <v>35</v>
      </c>
      <c r="E339" s="51">
        <v>160</v>
      </c>
      <c r="F339" s="48">
        <v>2017</v>
      </c>
      <c r="G339" s="52" t="s">
        <v>36</v>
      </c>
      <c r="H339" s="53"/>
      <c r="I339" s="54">
        <v>459.8</v>
      </c>
      <c r="J339" s="53"/>
      <c r="K339" s="54">
        <v>345.74</v>
      </c>
      <c r="L339" s="53"/>
      <c r="M339" s="54">
        <v>414.17999999999995</v>
      </c>
      <c r="N339" s="54">
        <f t="shared" si="89"/>
        <v>0</v>
      </c>
      <c r="O339" s="54">
        <f t="shared" si="90"/>
        <v>0</v>
      </c>
      <c r="P339" s="54">
        <f t="shared" si="91"/>
        <v>0</v>
      </c>
      <c r="Q339">
        <f t="shared" si="92"/>
        <v>0</v>
      </c>
      <c r="R339">
        <f t="shared" si="93"/>
        <v>0</v>
      </c>
      <c r="S339">
        <f t="shared" si="94"/>
        <v>0</v>
      </c>
      <c r="Y339" t="s">
        <v>189</v>
      </c>
      <c r="Z339" t="s">
        <v>183</v>
      </c>
    </row>
    <row r="340" spans="2:26" ht="15.75" hidden="1" outlineLevel="1" x14ac:dyDescent="0.25">
      <c r="B340" s="48">
        <v>6</v>
      </c>
      <c r="C340" s="49" t="s">
        <v>190</v>
      </c>
      <c r="D340" s="50" t="s">
        <v>35</v>
      </c>
      <c r="E340" s="51">
        <v>464</v>
      </c>
      <c r="F340" s="48">
        <v>2017</v>
      </c>
      <c r="G340" s="52" t="s">
        <v>36</v>
      </c>
      <c r="H340" s="53"/>
      <c r="I340" s="54">
        <v>851.40000000000009</v>
      </c>
      <c r="J340" s="53"/>
      <c r="K340" s="54">
        <v>640.74</v>
      </c>
      <c r="L340" s="53"/>
      <c r="M340" s="54">
        <v>767</v>
      </c>
      <c r="N340" s="54">
        <f t="shared" si="89"/>
        <v>0</v>
      </c>
      <c r="O340" s="54">
        <f t="shared" si="90"/>
        <v>0</v>
      </c>
      <c r="P340" s="54">
        <f t="shared" si="91"/>
        <v>0</v>
      </c>
      <c r="Q340">
        <f t="shared" si="92"/>
        <v>0</v>
      </c>
      <c r="R340">
        <f t="shared" si="93"/>
        <v>0</v>
      </c>
      <c r="S340">
        <f t="shared" si="94"/>
        <v>0</v>
      </c>
      <c r="Y340" t="s">
        <v>191</v>
      </c>
      <c r="Z340" t="s">
        <v>183</v>
      </c>
    </row>
    <row r="341" spans="2:26" ht="18.75" hidden="1" outlineLevel="1" x14ac:dyDescent="0.25">
      <c r="B341" s="93" t="s">
        <v>48</v>
      </c>
      <c r="C341" s="94"/>
      <c r="D341" s="94"/>
      <c r="E341" s="94"/>
      <c r="F341" s="94"/>
      <c r="G341" s="94"/>
      <c r="H341" s="94"/>
      <c r="I341" s="94"/>
      <c r="J341" s="94"/>
      <c r="K341" s="94"/>
      <c r="L341" s="94"/>
      <c r="M341" s="94"/>
      <c r="N341" s="94"/>
      <c r="O341" s="94"/>
      <c r="P341" s="95"/>
      <c r="Z341" t="s">
        <v>183</v>
      </c>
    </row>
    <row r="342" spans="2:26" ht="30" hidden="1" outlineLevel="1" x14ac:dyDescent="0.25">
      <c r="B342" s="48">
        <v>1</v>
      </c>
      <c r="C342" s="49" t="s">
        <v>192</v>
      </c>
      <c r="D342" s="50" t="s">
        <v>35</v>
      </c>
      <c r="E342" s="51">
        <v>320</v>
      </c>
      <c r="F342" s="48">
        <v>2019</v>
      </c>
      <c r="G342" s="52" t="s">
        <v>36</v>
      </c>
      <c r="H342" s="53"/>
      <c r="I342" s="54">
        <v>742.50000000000011</v>
      </c>
      <c r="J342" s="53"/>
      <c r="K342" s="54">
        <v>558.14</v>
      </c>
      <c r="L342" s="53"/>
      <c r="M342" s="54">
        <v>669.06</v>
      </c>
      <c r="N342" s="54">
        <f t="shared" ref="N342:N347" si="95">IF(F342=2017,H342*I342+J342*K342+L342*M342,0)</f>
        <v>0</v>
      </c>
      <c r="O342" s="54">
        <f t="shared" ref="O342:O347" si="96">IF(F342=2018,H342*I342+J342*K342+L342*M342,0)</f>
        <v>0</v>
      </c>
      <c r="P342" s="54">
        <f t="shared" ref="P342:P347" si="97">IF(F342=2019,H342*I342+J342*K342+L342*M342,0)</f>
        <v>0</v>
      </c>
      <c r="Q342">
        <f t="shared" ref="Q342:Q347" si="98">H342*I342</f>
        <v>0</v>
      </c>
      <c r="R342">
        <f t="shared" ref="R342:R347" si="99">J342*K342</f>
        <v>0</v>
      </c>
      <c r="S342">
        <f t="shared" ref="S342:S347" si="100">L342*M342</f>
        <v>0</v>
      </c>
      <c r="Y342" t="s">
        <v>52</v>
      </c>
      <c r="Z342" t="s">
        <v>183</v>
      </c>
    </row>
    <row r="343" spans="2:26" ht="30" hidden="1" outlineLevel="1" x14ac:dyDescent="0.25">
      <c r="B343" s="48">
        <v>2</v>
      </c>
      <c r="C343" s="49" t="s">
        <v>193</v>
      </c>
      <c r="D343" s="50" t="s">
        <v>54</v>
      </c>
      <c r="E343" s="51">
        <v>192</v>
      </c>
      <c r="F343" s="48">
        <v>2017</v>
      </c>
      <c r="G343" s="52" t="s">
        <v>36</v>
      </c>
      <c r="H343" s="53"/>
      <c r="I343" s="54">
        <v>353.1</v>
      </c>
      <c r="J343" s="53"/>
      <c r="K343" s="54">
        <v>265.5</v>
      </c>
      <c r="L343" s="53"/>
      <c r="M343" s="54">
        <v>318.59999999999997</v>
      </c>
      <c r="N343" s="54">
        <f t="shared" si="95"/>
        <v>0</v>
      </c>
      <c r="O343" s="54">
        <f t="shared" si="96"/>
        <v>0</v>
      </c>
      <c r="P343" s="54">
        <f t="shared" si="97"/>
        <v>0</v>
      </c>
      <c r="Q343">
        <f t="shared" si="98"/>
        <v>0</v>
      </c>
      <c r="R343">
        <f t="shared" si="99"/>
        <v>0</v>
      </c>
      <c r="S343">
        <f t="shared" si="100"/>
        <v>0</v>
      </c>
      <c r="Y343" t="s">
        <v>194</v>
      </c>
      <c r="Z343" t="s">
        <v>183</v>
      </c>
    </row>
    <row r="344" spans="2:26" ht="30" hidden="1" outlineLevel="1" x14ac:dyDescent="0.25">
      <c r="B344" s="48">
        <v>3</v>
      </c>
      <c r="C344" s="49" t="s">
        <v>195</v>
      </c>
      <c r="D344" s="50" t="s">
        <v>35</v>
      </c>
      <c r="E344" s="51">
        <v>320</v>
      </c>
      <c r="F344" s="48">
        <v>2017</v>
      </c>
      <c r="G344" s="52" t="s">
        <v>36</v>
      </c>
      <c r="H344" s="53"/>
      <c r="I344" s="54">
        <v>723.8</v>
      </c>
      <c r="J344" s="53"/>
      <c r="K344" s="54">
        <v>543.98</v>
      </c>
      <c r="L344" s="53"/>
      <c r="M344" s="54">
        <v>652.54</v>
      </c>
      <c r="N344" s="54">
        <f t="shared" si="95"/>
        <v>0</v>
      </c>
      <c r="O344" s="54">
        <f t="shared" si="96"/>
        <v>0</v>
      </c>
      <c r="P344" s="54">
        <f t="shared" si="97"/>
        <v>0</v>
      </c>
      <c r="Q344">
        <f t="shared" si="98"/>
        <v>0</v>
      </c>
      <c r="R344">
        <f t="shared" si="99"/>
        <v>0</v>
      </c>
      <c r="S344">
        <f t="shared" si="100"/>
        <v>0</v>
      </c>
      <c r="Y344" t="s">
        <v>196</v>
      </c>
      <c r="Z344" t="s">
        <v>183</v>
      </c>
    </row>
    <row r="345" spans="2:26" ht="30" hidden="1" outlineLevel="1" x14ac:dyDescent="0.25">
      <c r="B345" s="48">
        <v>4</v>
      </c>
      <c r="C345" s="49" t="s">
        <v>197</v>
      </c>
      <c r="D345" s="50" t="s">
        <v>35</v>
      </c>
      <c r="E345" s="51">
        <v>272</v>
      </c>
      <c r="F345" s="48">
        <v>2017</v>
      </c>
      <c r="G345" s="52" t="s">
        <v>36</v>
      </c>
      <c r="H345" s="53"/>
      <c r="I345" s="54">
        <v>744.7</v>
      </c>
      <c r="J345" s="53"/>
      <c r="K345" s="54">
        <v>560.5</v>
      </c>
      <c r="L345" s="53"/>
      <c r="M345" s="54">
        <v>671.42</v>
      </c>
      <c r="N345" s="54">
        <f t="shared" si="95"/>
        <v>0</v>
      </c>
      <c r="O345" s="54">
        <f t="shared" si="96"/>
        <v>0</v>
      </c>
      <c r="P345" s="54">
        <f t="shared" si="97"/>
        <v>0</v>
      </c>
      <c r="Q345">
        <f t="shared" si="98"/>
        <v>0</v>
      </c>
      <c r="R345">
        <f t="shared" si="99"/>
        <v>0</v>
      </c>
      <c r="S345">
        <f t="shared" si="100"/>
        <v>0</v>
      </c>
      <c r="Y345" t="s">
        <v>198</v>
      </c>
      <c r="Z345" t="s">
        <v>183</v>
      </c>
    </row>
    <row r="346" spans="2:26" ht="30" hidden="1" outlineLevel="1" x14ac:dyDescent="0.25">
      <c r="B346" s="48">
        <v>5</v>
      </c>
      <c r="C346" s="49" t="s">
        <v>199</v>
      </c>
      <c r="D346" s="50" t="s">
        <v>35</v>
      </c>
      <c r="E346" s="51">
        <v>224</v>
      </c>
      <c r="F346" s="48">
        <v>2017</v>
      </c>
      <c r="G346" s="52" t="s">
        <v>36</v>
      </c>
      <c r="H346" s="53"/>
      <c r="I346" s="54">
        <v>824.99999999999989</v>
      </c>
      <c r="J346" s="53"/>
      <c r="K346" s="54">
        <v>620.67999999999995</v>
      </c>
      <c r="L346" s="53"/>
      <c r="M346" s="54">
        <v>743.4</v>
      </c>
      <c r="N346" s="54">
        <f t="shared" si="95"/>
        <v>0</v>
      </c>
      <c r="O346" s="54">
        <f t="shared" si="96"/>
        <v>0</v>
      </c>
      <c r="P346" s="54">
        <f t="shared" si="97"/>
        <v>0</v>
      </c>
      <c r="Q346">
        <f t="shared" si="98"/>
        <v>0</v>
      </c>
      <c r="R346">
        <f t="shared" si="99"/>
        <v>0</v>
      </c>
      <c r="S346">
        <f t="shared" si="100"/>
        <v>0</v>
      </c>
      <c r="Y346" t="s">
        <v>200</v>
      </c>
      <c r="Z346" t="s">
        <v>183</v>
      </c>
    </row>
    <row r="347" spans="2:26" ht="15.75" hidden="1" outlineLevel="1" x14ac:dyDescent="0.25">
      <c r="B347" s="48">
        <v>6</v>
      </c>
      <c r="C347" s="49" t="s">
        <v>201</v>
      </c>
      <c r="D347" s="50" t="s">
        <v>35</v>
      </c>
      <c r="E347" s="51">
        <v>304</v>
      </c>
      <c r="F347" s="48">
        <v>2017</v>
      </c>
      <c r="G347" s="52" t="s">
        <v>36</v>
      </c>
      <c r="H347" s="53"/>
      <c r="I347" s="54">
        <v>700.7</v>
      </c>
      <c r="J347" s="53"/>
      <c r="K347" s="54">
        <v>526.28</v>
      </c>
      <c r="L347" s="53"/>
      <c r="M347" s="54">
        <v>631.29999999999995</v>
      </c>
      <c r="N347" s="54">
        <f t="shared" si="95"/>
        <v>0</v>
      </c>
      <c r="O347" s="54">
        <f t="shared" si="96"/>
        <v>0</v>
      </c>
      <c r="P347" s="54">
        <f t="shared" si="97"/>
        <v>0</v>
      </c>
      <c r="Q347">
        <f t="shared" si="98"/>
        <v>0</v>
      </c>
      <c r="R347">
        <f t="shared" si="99"/>
        <v>0</v>
      </c>
      <c r="S347">
        <f t="shared" si="100"/>
        <v>0</v>
      </c>
      <c r="Y347" t="s">
        <v>202</v>
      </c>
      <c r="Z347" t="s">
        <v>183</v>
      </c>
    </row>
    <row r="348" spans="2:26" hidden="1" outlineLevel="1" x14ac:dyDescent="0.25">
      <c r="Z348" t="s">
        <v>183</v>
      </c>
    </row>
    <row r="349" spans="2:26" ht="18.75" hidden="1" outlineLevel="1" x14ac:dyDescent="0.25">
      <c r="B349" s="39" t="s">
        <v>68</v>
      </c>
      <c r="C349" s="40"/>
      <c r="D349" s="55"/>
      <c r="E349" s="41"/>
      <c r="F349" s="56"/>
      <c r="G349" s="40"/>
      <c r="H349" s="41"/>
      <c r="I349" s="42"/>
      <c r="J349" s="56"/>
      <c r="K349" s="42"/>
      <c r="L349" s="41"/>
      <c r="M349" s="42"/>
      <c r="N349" s="41"/>
      <c r="O349" s="41"/>
      <c r="P349" s="56"/>
      <c r="Z349" t="s">
        <v>183</v>
      </c>
    </row>
    <row r="350" spans="2:26" ht="51" hidden="1" outlineLevel="1" x14ac:dyDescent="0.25">
      <c r="B350" s="43" t="s">
        <v>23</v>
      </c>
      <c r="C350" s="44" t="s">
        <v>24</v>
      </c>
      <c r="D350" s="44" t="s">
        <v>25</v>
      </c>
      <c r="E350" s="44" t="s">
        <v>26</v>
      </c>
      <c r="F350" s="44" t="s">
        <v>27</v>
      </c>
      <c r="G350" s="44" t="s">
        <v>28</v>
      </c>
      <c r="H350" s="44" t="s">
        <v>69</v>
      </c>
      <c r="I350" s="45" t="s">
        <v>69</v>
      </c>
      <c r="J350" s="44" t="s">
        <v>622</v>
      </c>
      <c r="K350" s="45" t="s">
        <v>70</v>
      </c>
      <c r="L350" s="44" t="s">
        <v>623</v>
      </c>
      <c r="M350" s="45" t="s">
        <v>71</v>
      </c>
      <c r="N350" s="46">
        <v>2017</v>
      </c>
      <c r="O350" s="46">
        <v>2018</v>
      </c>
      <c r="P350" s="47">
        <v>2019</v>
      </c>
      <c r="Z350" t="s">
        <v>183</v>
      </c>
    </row>
    <row r="351" spans="2:26" ht="18.75" hidden="1" outlineLevel="1" x14ac:dyDescent="0.25">
      <c r="B351" s="93" t="s">
        <v>33</v>
      </c>
      <c r="C351" s="94"/>
      <c r="D351" s="94"/>
      <c r="E351" s="94"/>
      <c r="F351" s="94"/>
      <c r="G351" s="94"/>
      <c r="H351" s="94"/>
      <c r="I351" s="94"/>
      <c r="J351" s="94"/>
      <c r="K351" s="94"/>
      <c r="L351" s="94"/>
      <c r="M351" s="94"/>
      <c r="N351" s="94"/>
      <c r="O351" s="94"/>
      <c r="P351" s="95"/>
      <c r="Z351" t="s">
        <v>183</v>
      </c>
    </row>
    <row r="352" spans="2:26" ht="30" hidden="1" outlineLevel="1" x14ac:dyDescent="0.25">
      <c r="B352" s="48">
        <v>1</v>
      </c>
      <c r="C352" s="49" t="s">
        <v>100</v>
      </c>
      <c r="D352" s="50" t="s">
        <v>72</v>
      </c>
      <c r="E352" s="51"/>
      <c r="F352" s="48">
        <v>2017</v>
      </c>
      <c r="G352" s="52" t="s">
        <v>73</v>
      </c>
      <c r="H352" s="57" t="s">
        <v>69</v>
      </c>
      <c r="I352" s="58" t="s">
        <v>69</v>
      </c>
      <c r="J352" s="53"/>
      <c r="K352" s="54">
        <v>671</v>
      </c>
      <c r="L352" s="53"/>
      <c r="M352" s="54">
        <v>804</v>
      </c>
      <c r="N352" s="59">
        <f>IF(F352=2017,J352*K352+L352*M352,0)</f>
        <v>0</v>
      </c>
      <c r="O352" s="54">
        <f>IF(F352=2018,J352*K352+L352*M352,0)</f>
        <v>0</v>
      </c>
      <c r="P352" s="54">
        <f>IF(F352=2019,J352*K352+L352*M352,0)</f>
        <v>0</v>
      </c>
      <c r="T352">
        <f>J352*K352</f>
        <v>0</v>
      </c>
      <c r="U352">
        <f>L352*M352</f>
        <v>0</v>
      </c>
      <c r="Y352" t="s">
        <v>74</v>
      </c>
      <c r="Z352" t="s">
        <v>183</v>
      </c>
    </row>
    <row r="353" spans="2:26" ht="30" hidden="1" outlineLevel="1" x14ac:dyDescent="0.25">
      <c r="B353" s="48">
        <v>2</v>
      </c>
      <c r="C353" s="49" t="s">
        <v>184</v>
      </c>
      <c r="D353" s="50" t="s">
        <v>72</v>
      </c>
      <c r="E353" s="51"/>
      <c r="F353" s="48">
        <v>2018</v>
      </c>
      <c r="G353" s="52" t="s">
        <v>73</v>
      </c>
      <c r="H353" s="57" t="s">
        <v>69</v>
      </c>
      <c r="I353" s="58" t="s">
        <v>69</v>
      </c>
      <c r="J353" s="53"/>
      <c r="K353" s="54">
        <v>702</v>
      </c>
      <c r="L353" s="53"/>
      <c r="M353" s="54">
        <v>841</v>
      </c>
      <c r="N353" s="59">
        <f>IF(F353=2017,J353*K353+L353*M353,0)</f>
        <v>0</v>
      </c>
      <c r="O353" s="54">
        <f>IF(F353=2018,J353*K353+L353*M353,0)</f>
        <v>0</v>
      </c>
      <c r="P353" s="54">
        <f>IF(F353=2019,J353*K353+L353*M353,0)</f>
        <v>0</v>
      </c>
      <c r="T353">
        <f>J353*K353</f>
        <v>0</v>
      </c>
      <c r="U353">
        <f>L353*M353</f>
        <v>0</v>
      </c>
      <c r="Y353" t="s">
        <v>52</v>
      </c>
      <c r="Z353" t="s">
        <v>183</v>
      </c>
    </row>
    <row r="354" spans="2:26" ht="30" hidden="1" outlineLevel="1" x14ac:dyDescent="0.25">
      <c r="B354" s="48">
        <v>3</v>
      </c>
      <c r="C354" s="49" t="s">
        <v>186</v>
      </c>
      <c r="D354" s="50" t="s">
        <v>72</v>
      </c>
      <c r="E354" s="51"/>
      <c r="F354" s="48">
        <v>2017</v>
      </c>
      <c r="G354" s="52" t="s">
        <v>73</v>
      </c>
      <c r="H354" s="57" t="s">
        <v>69</v>
      </c>
      <c r="I354" s="58" t="s">
        <v>69</v>
      </c>
      <c r="J354" s="53"/>
      <c r="K354" s="54">
        <v>804</v>
      </c>
      <c r="L354" s="53"/>
      <c r="M354" s="54">
        <v>963</v>
      </c>
      <c r="N354" s="59">
        <f>IF(F354=2017,J354*K354+L354*M354,0)</f>
        <v>0</v>
      </c>
      <c r="O354" s="54">
        <f>IF(F354=2018,J354*K354+L354*M354,0)</f>
        <v>0</v>
      </c>
      <c r="P354" s="54">
        <f>IF(F354=2019,J354*K354+L354*M354,0)</f>
        <v>0</v>
      </c>
      <c r="T354">
        <f>J354*K354</f>
        <v>0</v>
      </c>
      <c r="U354">
        <f>L354*M354</f>
        <v>0</v>
      </c>
      <c r="Y354" t="s">
        <v>52</v>
      </c>
      <c r="Z354" t="s">
        <v>183</v>
      </c>
    </row>
    <row r="355" spans="2:26" ht="30" hidden="1" outlineLevel="1" x14ac:dyDescent="0.25">
      <c r="B355" s="48">
        <v>4</v>
      </c>
      <c r="C355" s="49" t="s">
        <v>188</v>
      </c>
      <c r="D355" s="50" t="s">
        <v>72</v>
      </c>
      <c r="E355" s="51"/>
      <c r="F355" s="48">
        <v>2018</v>
      </c>
      <c r="G355" s="52" t="s">
        <v>73</v>
      </c>
      <c r="H355" s="57" t="s">
        <v>69</v>
      </c>
      <c r="I355" s="58" t="s">
        <v>69</v>
      </c>
      <c r="J355" s="53"/>
      <c r="K355" s="54">
        <v>432</v>
      </c>
      <c r="L355" s="53"/>
      <c r="M355" s="54">
        <v>518</v>
      </c>
      <c r="N355" s="59">
        <f>IF(F355=2017,J355*K355+L355*M355,0)</f>
        <v>0</v>
      </c>
      <c r="O355" s="54">
        <f>IF(F355=2018,J355*K355+L355*M355,0)</f>
        <v>0</v>
      </c>
      <c r="P355" s="54">
        <f>IF(F355=2019,J355*K355+L355*M355,0)</f>
        <v>0</v>
      </c>
      <c r="T355">
        <f>J355*K355</f>
        <v>0</v>
      </c>
      <c r="U355">
        <f>L355*M355</f>
        <v>0</v>
      </c>
      <c r="Y355" t="s">
        <v>52</v>
      </c>
      <c r="Z355" t="s">
        <v>183</v>
      </c>
    </row>
    <row r="356" spans="2:26" ht="30" hidden="1" outlineLevel="1" x14ac:dyDescent="0.25">
      <c r="B356" s="48">
        <v>5</v>
      </c>
      <c r="C356" s="49" t="s">
        <v>190</v>
      </c>
      <c r="D356" s="50" t="s">
        <v>72</v>
      </c>
      <c r="E356" s="51"/>
      <c r="F356" s="48">
        <v>2017</v>
      </c>
      <c r="G356" s="52" t="s">
        <v>73</v>
      </c>
      <c r="H356" s="57" t="s">
        <v>69</v>
      </c>
      <c r="I356" s="58" t="s">
        <v>69</v>
      </c>
      <c r="J356" s="53"/>
      <c r="K356" s="54">
        <v>801</v>
      </c>
      <c r="L356" s="53"/>
      <c r="M356" s="54">
        <v>959</v>
      </c>
      <c r="N356" s="59">
        <f>IF(F356=2017,J356*K356+L356*M356,0)</f>
        <v>0</v>
      </c>
      <c r="O356" s="54">
        <f>IF(F356=2018,J356*K356+L356*M356,0)</f>
        <v>0</v>
      </c>
      <c r="P356" s="54">
        <f>IF(F356=2019,J356*K356+L356*M356,0)</f>
        <v>0</v>
      </c>
      <c r="T356">
        <f>J356*K356</f>
        <v>0</v>
      </c>
      <c r="U356">
        <f>L356*M356</f>
        <v>0</v>
      </c>
      <c r="Y356" t="s">
        <v>203</v>
      </c>
      <c r="Z356" t="s">
        <v>183</v>
      </c>
    </row>
    <row r="357" spans="2:26" ht="18.75" hidden="1" outlineLevel="1" x14ac:dyDescent="0.25">
      <c r="B357" s="93" t="s">
        <v>48</v>
      </c>
      <c r="C357" s="94"/>
      <c r="D357" s="94"/>
      <c r="E357" s="94"/>
      <c r="F357" s="94"/>
      <c r="G357" s="94"/>
      <c r="H357" s="94"/>
      <c r="I357" s="94"/>
      <c r="J357" s="94"/>
      <c r="K357" s="94"/>
      <c r="L357" s="94"/>
      <c r="M357" s="94"/>
      <c r="N357" s="94"/>
      <c r="O357" s="94"/>
      <c r="P357" s="95"/>
      <c r="Z357" t="s">
        <v>183</v>
      </c>
    </row>
    <row r="358" spans="2:26" ht="30" hidden="1" outlineLevel="1" x14ac:dyDescent="0.25">
      <c r="B358" s="48">
        <v>1</v>
      </c>
      <c r="C358" s="49" t="s">
        <v>192</v>
      </c>
      <c r="D358" s="50" t="s">
        <v>72</v>
      </c>
      <c r="E358" s="51"/>
      <c r="F358" s="48">
        <v>2019</v>
      </c>
      <c r="G358" s="52" t="s">
        <v>73</v>
      </c>
      <c r="H358" s="57" t="s">
        <v>69</v>
      </c>
      <c r="I358" s="58" t="s">
        <v>69</v>
      </c>
      <c r="J358" s="53"/>
      <c r="K358" s="54">
        <v>698</v>
      </c>
      <c r="L358" s="53"/>
      <c r="M358" s="54">
        <v>836</v>
      </c>
      <c r="N358" s="59">
        <f>IF(F358=2017,J358*K358+L358*M358,0)</f>
        <v>0</v>
      </c>
      <c r="O358" s="54">
        <f>IF(F358=2018,J358*K358+L358*M358,0)</f>
        <v>0</v>
      </c>
      <c r="P358" s="54">
        <f>IF(F358=2019,J358*K358+L358*M358,0)</f>
        <v>0</v>
      </c>
      <c r="T358">
        <f>J358*K358</f>
        <v>0</v>
      </c>
      <c r="U358">
        <f>L358*M358</f>
        <v>0</v>
      </c>
      <c r="Y358" t="s">
        <v>52</v>
      </c>
      <c r="Z358" t="s">
        <v>183</v>
      </c>
    </row>
    <row r="359" spans="2:26" ht="30" hidden="1" outlineLevel="1" x14ac:dyDescent="0.25">
      <c r="B359" s="48">
        <v>2</v>
      </c>
      <c r="C359" s="49" t="s">
        <v>193</v>
      </c>
      <c r="D359" s="50" t="s">
        <v>72</v>
      </c>
      <c r="E359" s="51"/>
      <c r="F359" s="48">
        <v>2017</v>
      </c>
      <c r="G359" s="52" t="s">
        <v>73</v>
      </c>
      <c r="H359" s="57" t="s">
        <v>69</v>
      </c>
      <c r="I359" s="58" t="s">
        <v>69</v>
      </c>
      <c r="J359" s="53"/>
      <c r="K359" s="54">
        <v>478</v>
      </c>
      <c r="L359" s="53"/>
      <c r="M359" s="54">
        <v>572</v>
      </c>
      <c r="N359" s="59">
        <f>IF(F359=2017,J359*K359+L359*M359,0)</f>
        <v>0</v>
      </c>
      <c r="O359" s="54">
        <f>IF(F359=2018,J359*K359+L359*M359,0)</f>
        <v>0</v>
      </c>
      <c r="P359" s="54">
        <f>IF(F359=2019,J359*K359+L359*M359,0)</f>
        <v>0</v>
      </c>
      <c r="T359">
        <f>J359*K359</f>
        <v>0</v>
      </c>
      <c r="U359">
        <f>L359*M359</f>
        <v>0</v>
      </c>
      <c r="Y359" t="s">
        <v>52</v>
      </c>
      <c r="Z359" t="s">
        <v>183</v>
      </c>
    </row>
    <row r="360" spans="2:26" ht="30" hidden="1" outlineLevel="1" x14ac:dyDescent="0.25">
      <c r="B360" s="48">
        <v>3</v>
      </c>
      <c r="C360" s="49" t="s">
        <v>195</v>
      </c>
      <c r="D360" s="50" t="s">
        <v>72</v>
      </c>
      <c r="E360" s="51"/>
      <c r="F360" s="48">
        <v>2018</v>
      </c>
      <c r="G360" s="52" t="s">
        <v>73</v>
      </c>
      <c r="H360" s="57" t="s">
        <v>69</v>
      </c>
      <c r="I360" s="58" t="s">
        <v>69</v>
      </c>
      <c r="J360" s="53"/>
      <c r="K360" s="54">
        <v>680</v>
      </c>
      <c r="L360" s="53"/>
      <c r="M360" s="54">
        <v>816</v>
      </c>
      <c r="N360" s="59">
        <f>IF(F360=2017,J360*K360+L360*M360,0)</f>
        <v>0</v>
      </c>
      <c r="O360" s="54">
        <f>IF(F360=2018,J360*K360+L360*M360,0)</f>
        <v>0</v>
      </c>
      <c r="P360" s="54">
        <f>IF(F360=2019,J360*K360+L360*M360,0)</f>
        <v>0</v>
      </c>
      <c r="T360">
        <f>J360*K360</f>
        <v>0</v>
      </c>
      <c r="U360">
        <f>L360*M360</f>
        <v>0</v>
      </c>
      <c r="Y360" t="s">
        <v>52</v>
      </c>
      <c r="Z360" t="s">
        <v>183</v>
      </c>
    </row>
    <row r="361" spans="2:26" ht="30" hidden="1" outlineLevel="1" x14ac:dyDescent="0.25">
      <c r="B361" s="48">
        <v>4</v>
      </c>
      <c r="C361" s="49" t="s">
        <v>197</v>
      </c>
      <c r="D361" s="50" t="s">
        <v>72</v>
      </c>
      <c r="E361" s="51"/>
      <c r="F361" s="48">
        <v>2017</v>
      </c>
      <c r="G361" s="52" t="s">
        <v>73</v>
      </c>
      <c r="H361" s="57" t="s">
        <v>69</v>
      </c>
      <c r="I361" s="58" t="s">
        <v>69</v>
      </c>
      <c r="J361" s="53"/>
      <c r="K361" s="54">
        <v>701</v>
      </c>
      <c r="L361" s="53"/>
      <c r="M361" s="54">
        <v>839</v>
      </c>
      <c r="N361" s="59">
        <f>IF(F361=2017,J361*K361+L361*M361,0)</f>
        <v>0</v>
      </c>
      <c r="O361" s="54">
        <f>IF(F361=2018,J361*K361+L361*M361,0)</f>
        <v>0</v>
      </c>
      <c r="P361" s="54">
        <f>IF(F361=2019,J361*K361+L361*M361,0)</f>
        <v>0</v>
      </c>
      <c r="T361">
        <f>J361*K361</f>
        <v>0</v>
      </c>
      <c r="U361">
        <f>L361*M361</f>
        <v>0</v>
      </c>
      <c r="Y361" t="s">
        <v>204</v>
      </c>
      <c r="Z361" t="s">
        <v>183</v>
      </c>
    </row>
    <row r="362" spans="2:26" ht="30" hidden="1" outlineLevel="1" x14ac:dyDescent="0.25">
      <c r="B362" s="48">
        <v>5</v>
      </c>
      <c r="C362" s="49" t="s">
        <v>199</v>
      </c>
      <c r="D362" s="50" t="s">
        <v>72</v>
      </c>
      <c r="E362" s="51"/>
      <c r="F362" s="48">
        <v>2018</v>
      </c>
      <c r="G362" s="52" t="s">
        <v>73</v>
      </c>
      <c r="H362" s="57" t="s">
        <v>69</v>
      </c>
      <c r="I362" s="58" t="s">
        <v>69</v>
      </c>
      <c r="J362" s="53"/>
      <c r="K362" s="54">
        <v>776</v>
      </c>
      <c r="L362" s="53"/>
      <c r="M362" s="54">
        <v>929</v>
      </c>
      <c r="N362" s="59">
        <f>IF(F362=2017,J362*K362+L362*M362,0)</f>
        <v>0</v>
      </c>
      <c r="O362" s="54">
        <f>IF(F362=2018,J362*K362+L362*M362,0)</f>
        <v>0</v>
      </c>
      <c r="P362" s="54">
        <f>IF(F362=2019,J362*K362+L362*M362,0)</f>
        <v>0</v>
      </c>
      <c r="T362">
        <f>J362*K362</f>
        <v>0</v>
      </c>
      <c r="U362">
        <f>L362*M362</f>
        <v>0</v>
      </c>
      <c r="Y362" t="s">
        <v>52</v>
      </c>
      <c r="Z362" t="s">
        <v>183</v>
      </c>
    </row>
    <row r="363" spans="2:26" hidden="1" outlineLevel="1" x14ac:dyDescent="0.25">
      <c r="Z363" t="s">
        <v>183</v>
      </c>
    </row>
    <row r="364" spans="2:26" ht="18.75" hidden="1" outlineLevel="1" x14ac:dyDescent="0.25">
      <c r="B364" s="39" t="s">
        <v>79</v>
      </c>
      <c r="C364" s="40"/>
      <c r="D364" s="55"/>
      <c r="E364" s="41"/>
      <c r="F364" s="56"/>
      <c r="G364" s="40"/>
      <c r="H364" s="41"/>
      <c r="I364" s="42"/>
      <c r="J364" s="56"/>
      <c r="K364" s="42"/>
      <c r="L364" s="41"/>
      <c r="M364" s="42"/>
      <c r="N364" s="41"/>
      <c r="O364" s="41"/>
      <c r="P364" s="56"/>
      <c r="Z364" t="s">
        <v>183</v>
      </c>
    </row>
    <row r="365" spans="2:26" ht="38.25" hidden="1" outlineLevel="1" x14ac:dyDescent="0.25">
      <c r="B365" s="43" t="s">
        <v>23</v>
      </c>
      <c r="C365" s="44" t="s">
        <v>24</v>
      </c>
      <c r="D365" s="44" t="s">
        <v>25</v>
      </c>
      <c r="E365" s="44" t="s">
        <v>26</v>
      </c>
      <c r="F365" s="44" t="s">
        <v>27</v>
      </c>
      <c r="G365" s="44" t="s">
        <v>28</v>
      </c>
      <c r="H365" s="44" t="s">
        <v>69</v>
      </c>
      <c r="I365" s="45" t="s">
        <v>69</v>
      </c>
      <c r="J365" s="44" t="s">
        <v>80</v>
      </c>
      <c r="K365" s="45" t="s">
        <v>81</v>
      </c>
      <c r="L365" s="44" t="s">
        <v>82</v>
      </c>
      <c r="M365" s="45" t="s">
        <v>83</v>
      </c>
      <c r="N365" s="46">
        <v>2017</v>
      </c>
      <c r="O365" s="46">
        <v>2018</v>
      </c>
      <c r="P365" s="47">
        <v>2019</v>
      </c>
      <c r="Z365" t="s">
        <v>183</v>
      </c>
    </row>
    <row r="366" spans="2:26" ht="30" hidden="1" outlineLevel="1" x14ac:dyDescent="0.25">
      <c r="B366" s="48">
        <v>1</v>
      </c>
      <c r="C366" s="49" t="s">
        <v>205</v>
      </c>
      <c r="D366" s="50" t="s">
        <v>85</v>
      </c>
      <c r="E366" s="51"/>
      <c r="F366" s="48">
        <v>2019</v>
      </c>
      <c r="G366" s="52" t="s">
        <v>85</v>
      </c>
      <c r="H366" s="57" t="s">
        <v>69</v>
      </c>
      <c r="I366" s="58" t="s">
        <v>69</v>
      </c>
      <c r="J366" s="53"/>
      <c r="K366" s="54">
        <v>2700</v>
      </c>
      <c r="L366" s="53"/>
      <c r="M366" s="54">
        <v>3600</v>
      </c>
      <c r="N366" s="59">
        <f>IF(F366=2017,J366*K366+L366*M366,0)</f>
        <v>0</v>
      </c>
      <c r="O366" s="54">
        <f>IF(F366=2018,J366*K366+L366*M366,0)</f>
        <v>0</v>
      </c>
      <c r="P366" s="54">
        <f>IF(F366=2019,J366*K366+L366*M366,0)</f>
        <v>0</v>
      </c>
      <c r="V366">
        <f>J366*K366</f>
        <v>0</v>
      </c>
      <c r="W366">
        <f>L366*M366</f>
        <v>0</v>
      </c>
      <c r="Y366" t="s">
        <v>52</v>
      </c>
      <c r="Z366" t="s">
        <v>183</v>
      </c>
    </row>
    <row r="367" spans="2:26" hidden="1" outlineLevel="1" x14ac:dyDescent="0.25">
      <c r="Z367" t="s">
        <v>183</v>
      </c>
    </row>
    <row r="368" spans="2:26" ht="15.75" thickBot="1" x14ac:dyDescent="0.3"/>
    <row r="369" spans="2:26" ht="39" thickBot="1" x14ac:dyDescent="0.3">
      <c r="B369" s="96" t="s">
        <v>206</v>
      </c>
      <c r="C369" s="97"/>
      <c r="D369" s="97"/>
      <c r="E369" s="102" t="s">
        <v>3</v>
      </c>
      <c r="F369" s="103"/>
      <c r="G369" s="4" t="s">
        <v>4</v>
      </c>
      <c r="H369" s="4" t="s">
        <v>5</v>
      </c>
      <c r="I369" s="4" t="s">
        <v>6</v>
      </c>
      <c r="J369" s="4" t="s">
        <v>7</v>
      </c>
      <c r="K369" s="5" t="s">
        <v>8</v>
      </c>
      <c r="L369" s="6" t="s">
        <v>9</v>
      </c>
      <c r="M369" s="7"/>
      <c r="N369" s="8">
        <v>2017</v>
      </c>
      <c r="O369" s="9">
        <v>2018</v>
      </c>
      <c r="P369" s="10">
        <v>2019</v>
      </c>
      <c r="Z369" t="s">
        <v>206</v>
      </c>
    </row>
    <row r="370" spans="2:26" ht="15.75" x14ac:dyDescent="0.25">
      <c r="B370" s="98"/>
      <c r="C370" s="99"/>
      <c r="D370" s="99"/>
      <c r="E370" s="104">
        <v>0</v>
      </c>
      <c r="F370" s="105"/>
      <c r="G370" s="11" t="s">
        <v>10</v>
      </c>
      <c r="H370" s="12">
        <f>SUBTOTAL(2,I387:I392,I394:I397)</f>
        <v>10</v>
      </c>
      <c r="I370" s="13">
        <f>SUM(I387:I392,I394:I397)/H370</f>
        <v>599.83000000000015</v>
      </c>
      <c r="J370" s="14" t="s">
        <v>11</v>
      </c>
      <c r="K370" s="15">
        <f>SUM(H387:H392,H394:H397)</f>
        <v>0</v>
      </c>
      <c r="L370" s="16">
        <f>Q370</f>
        <v>0</v>
      </c>
      <c r="M370" s="17"/>
      <c r="N370" s="110">
        <f>SUM(N387:N392,N394:N397,N402:N406,N408:N411,N415:N415)</f>
        <v>0</v>
      </c>
      <c r="O370" s="113">
        <f>SUM(O387:O392,O394:O397,O402:O406,O408:O411,O415:O415)</f>
        <v>0</v>
      </c>
      <c r="P370" s="86">
        <f>SUM(P387:P392,P394:P397,P402:P406,P408:P411,P415:P415)</f>
        <v>0</v>
      </c>
      <c r="Q370">
        <f>SUM(Q387:Q392,Q394:Q397)</f>
        <v>0</v>
      </c>
      <c r="R370">
        <f>SUM(R387:R392,R394:R397)</f>
        <v>0</v>
      </c>
      <c r="S370">
        <f>SUM(S387:S392,S394:S397)</f>
        <v>0</v>
      </c>
      <c r="T370">
        <f>SUM(T402:T406,T408:T411)</f>
        <v>0</v>
      </c>
      <c r="U370">
        <f>SUM(U402:U406,U408:U411)</f>
        <v>0</v>
      </c>
      <c r="V370">
        <f>SUM(V415:V415)</f>
        <v>0</v>
      </c>
      <c r="W370">
        <f>SUM(W415:W415)</f>
        <v>0</v>
      </c>
      <c r="Z370" t="s">
        <v>206</v>
      </c>
    </row>
    <row r="371" spans="2:26" ht="31.5" x14ac:dyDescent="0.25">
      <c r="B371" s="98"/>
      <c r="C371" s="99"/>
      <c r="D371" s="99"/>
      <c r="E371" s="106"/>
      <c r="F371" s="107"/>
      <c r="G371" s="11" t="s">
        <v>12</v>
      </c>
      <c r="H371" s="12">
        <f>SUBTOTAL(2,K387:K392,K394:K397)</f>
        <v>10</v>
      </c>
      <c r="I371" s="13">
        <f>SUM(K387:K392,K394:K397)/H371</f>
        <v>450.99599999999998</v>
      </c>
      <c r="J371" s="14" t="s">
        <v>13</v>
      </c>
      <c r="K371" s="15">
        <f>SUM(J387:J392,J394:J397)</f>
        <v>0</v>
      </c>
      <c r="L371" s="16">
        <f>R370</f>
        <v>0</v>
      </c>
      <c r="M371" s="18"/>
      <c r="N371" s="111"/>
      <c r="O371" s="114"/>
      <c r="P371" s="87"/>
      <c r="Z371" t="s">
        <v>206</v>
      </c>
    </row>
    <row r="372" spans="2:26" ht="31.5" x14ac:dyDescent="0.25">
      <c r="B372" s="98"/>
      <c r="C372" s="99"/>
      <c r="D372" s="99"/>
      <c r="E372" s="106"/>
      <c r="F372" s="107"/>
      <c r="G372" s="11" t="s">
        <v>14</v>
      </c>
      <c r="H372" s="12">
        <f>SUBTOTAL(2,M387:M392,M394:M397)</f>
        <v>10</v>
      </c>
      <c r="I372" s="13">
        <f>SUM(M387:M392,M394:M397)/H372</f>
        <v>540.43999999999994</v>
      </c>
      <c r="J372" s="14" t="s">
        <v>13</v>
      </c>
      <c r="K372" s="15">
        <f>SUM(L387:L392,L394:L397)</f>
        <v>0</v>
      </c>
      <c r="L372" s="16">
        <f>S370</f>
        <v>0</v>
      </c>
      <c r="M372" s="18"/>
      <c r="N372" s="111"/>
      <c r="O372" s="114"/>
      <c r="P372" s="87"/>
      <c r="Z372" t="s">
        <v>206</v>
      </c>
    </row>
    <row r="373" spans="2:26" ht="31.5" x14ac:dyDescent="0.25">
      <c r="B373" s="98"/>
      <c r="C373" s="99"/>
      <c r="D373" s="99"/>
      <c r="E373" s="106"/>
      <c r="F373" s="107"/>
      <c r="G373" s="11" t="s">
        <v>15</v>
      </c>
      <c r="H373" s="12">
        <f>SUBTOTAL(2,K402:K406,K408:K411)</f>
        <v>9</v>
      </c>
      <c r="I373" s="13">
        <f>SUM(K402:K406,K408:K411)/H373</f>
        <v>595.44444444444446</v>
      </c>
      <c r="J373" s="14" t="s">
        <v>13</v>
      </c>
      <c r="K373" s="15">
        <f>SUM(J402:J406,J408:J411)</f>
        <v>0</v>
      </c>
      <c r="L373" s="16">
        <f>T370</f>
        <v>0</v>
      </c>
      <c r="M373" s="18"/>
      <c r="N373" s="111"/>
      <c r="O373" s="114"/>
      <c r="P373" s="87"/>
      <c r="Z373" t="s">
        <v>206</v>
      </c>
    </row>
    <row r="374" spans="2:26" ht="31.5" x14ac:dyDescent="0.25">
      <c r="B374" s="98"/>
      <c r="C374" s="99"/>
      <c r="D374" s="99"/>
      <c r="E374" s="106"/>
      <c r="F374" s="107"/>
      <c r="G374" s="11" t="s">
        <v>16</v>
      </c>
      <c r="H374" s="12">
        <f>SUBTOTAL(2,M402:M406,M408:M411)</f>
        <v>9</v>
      </c>
      <c r="I374" s="13">
        <f>SUM(M402:M406,M408:M411)/H374</f>
        <v>713.22222222222217</v>
      </c>
      <c r="J374" s="14" t="s">
        <v>13</v>
      </c>
      <c r="K374" s="15">
        <f>SUM(L402:L406,L408:L411)</f>
        <v>0</v>
      </c>
      <c r="L374" s="16">
        <f>U370</f>
        <v>0</v>
      </c>
      <c r="M374" s="18"/>
      <c r="N374" s="111"/>
      <c r="O374" s="114"/>
      <c r="P374" s="87"/>
      <c r="Z374" t="s">
        <v>206</v>
      </c>
    </row>
    <row r="375" spans="2:26" ht="31.5" x14ac:dyDescent="0.25">
      <c r="B375" s="98"/>
      <c r="C375" s="99"/>
      <c r="D375" s="99"/>
      <c r="E375" s="106"/>
      <c r="F375" s="107"/>
      <c r="G375" s="11" t="s">
        <v>17</v>
      </c>
      <c r="H375" s="12">
        <f>SUBTOTAL(2,K415:K415)</f>
        <v>1</v>
      </c>
      <c r="I375" s="13">
        <f>SUM(K415:K415)/H375</f>
        <v>2700</v>
      </c>
      <c r="J375" s="14" t="s">
        <v>13</v>
      </c>
      <c r="K375" s="15">
        <f>SUM(J415:J415)</f>
        <v>0</v>
      </c>
      <c r="L375" s="16">
        <f>V370</f>
        <v>0</v>
      </c>
      <c r="M375" s="18"/>
      <c r="N375" s="111"/>
      <c r="O375" s="114"/>
      <c r="P375" s="87"/>
      <c r="Z375" t="s">
        <v>206</v>
      </c>
    </row>
    <row r="376" spans="2:26" ht="32.25" thickBot="1" x14ac:dyDescent="0.3">
      <c r="B376" s="98"/>
      <c r="C376" s="99"/>
      <c r="D376" s="99"/>
      <c r="E376" s="106"/>
      <c r="F376" s="107"/>
      <c r="G376" s="11" t="s">
        <v>18</v>
      </c>
      <c r="H376" s="19">
        <f>SUBTOTAL(2,M415:M415)</f>
        <v>1</v>
      </c>
      <c r="I376" s="20">
        <f>SUM(M415:M415)/H376</f>
        <v>3600</v>
      </c>
      <c r="J376" s="21" t="s">
        <v>13</v>
      </c>
      <c r="K376" s="22">
        <f>SUM(L415:L415)</f>
        <v>0</v>
      </c>
      <c r="L376" s="23">
        <f>W370</f>
        <v>0</v>
      </c>
      <c r="M376" s="18"/>
      <c r="N376" s="111"/>
      <c r="O376" s="114"/>
      <c r="P376" s="87"/>
      <c r="Z376" t="s">
        <v>206</v>
      </c>
    </row>
    <row r="377" spans="2:26" ht="16.5" thickBot="1" x14ac:dyDescent="0.3">
      <c r="B377" s="100"/>
      <c r="C377" s="101"/>
      <c r="D377" s="101"/>
      <c r="E377" s="108"/>
      <c r="F377" s="109"/>
      <c r="G377" s="24" t="s">
        <v>19</v>
      </c>
      <c r="H377" s="25"/>
      <c r="I377" s="25"/>
      <c r="J377" s="25"/>
      <c r="K377" s="26">
        <f>SUM(K370:K376)</f>
        <v>0</v>
      </c>
      <c r="L377" s="27">
        <f>SUM(L370:L376)</f>
        <v>0</v>
      </c>
      <c r="M377" s="18"/>
      <c r="N377" s="112"/>
      <c r="O377" s="115"/>
      <c r="P377" s="88"/>
      <c r="Z377" t="s">
        <v>206</v>
      </c>
    </row>
    <row r="378" spans="2:26" ht="15.75" collapsed="1" thickBot="1" x14ac:dyDescent="0.3">
      <c r="B378" s="89" t="s">
        <v>20</v>
      </c>
      <c r="C378" s="90"/>
      <c r="D378" s="90"/>
      <c r="E378" s="91"/>
      <c r="F378" s="91"/>
      <c r="G378" s="91"/>
      <c r="H378" s="91"/>
      <c r="I378" s="91"/>
      <c r="J378" s="91"/>
      <c r="K378" s="91"/>
      <c r="L378" s="91"/>
      <c r="M378" s="91"/>
      <c r="N378" s="91"/>
      <c r="O378" s="91"/>
      <c r="P378" s="92"/>
      <c r="Z378" t="s">
        <v>206</v>
      </c>
    </row>
    <row r="379" spans="2:26" hidden="1" outlineLevel="1" x14ac:dyDescent="0.25">
      <c r="B379" s="28" t="s">
        <v>21</v>
      </c>
      <c r="C379" s="29"/>
      <c r="D379" s="29"/>
      <c r="E379" s="30"/>
      <c r="F379" s="30"/>
      <c r="G379" s="29"/>
      <c r="H379" s="30"/>
      <c r="I379" s="31"/>
      <c r="J379" s="30"/>
      <c r="K379" s="31"/>
      <c r="L379" s="30"/>
      <c r="M379" s="31"/>
      <c r="N379" s="30"/>
      <c r="O379" s="30"/>
      <c r="P379" s="32"/>
      <c r="Z379" t="s">
        <v>206</v>
      </c>
    </row>
    <row r="380" spans="2:26" hidden="1" outlineLevel="1" x14ac:dyDescent="0.25">
      <c r="B380" s="33" t="s">
        <v>206</v>
      </c>
      <c r="C380" s="29"/>
      <c r="D380" s="29"/>
      <c r="E380" s="30"/>
      <c r="F380" s="30"/>
      <c r="G380" s="29"/>
      <c r="H380" s="30"/>
      <c r="I380" s="31"/>
      <c r="J380" s="30"/>
      <c r="K380" s="31"/>
      <c r="L380" s="30"/>
      <c r="M380" s="31"/>
      <c r="N380" s="30"/>
      <c r="O380" s="30"/>
      <c r="P380" s="32"/>
      <c r="Z380" t="s">
        <v>206</v>
      </c>
    </row>
    <row r="381" spans="2:26" hidden="1" outlineLevel="1" x14ac:dyDescent="0.25">
      <c r="B381" s="28"/>
      <c r="C381" s="29"/>
      <c r="D381" s="29"/>
      <c r="E381" s="30"/>
      <c r="F381" s="30"/>
      <c r="G381" s="29"/>
      <c r="H381" s="30"/>
      <c r="I381" s="31"/>
      <c r="J381" s="30"/>
      <c r="K381" s="31"/>
      <c r="L381" s="30"/>
      <c r="M381" s="31"/>
      <c r="N381" s="30"/>
      <c r="O381" s="30"/>
      <c r="P381" s="32"/>
      <c r="Z381" t="s">
        <v>206</v>
      </c>
    </row>
    <row r="382" spans="2:26" hidden="1" outlineLevel="1" x14ac:dyDescent="0.25">
      <c r="B382" s="34"/>
      <c r="C382" s="29"/>
      <c r="D382" s="29"/>
      <c r="E382" s="30"/>
      <c r="F382" s="30"/>
      <c r="G382" s="29"/>
      <c r="H382" s="30"/>
      <c r="I382" s="31"/>
      <c r="J382" s="30"/>
      <c r="K382" s="31"/>
      <c r="L382" s="30"/>
      <c r="M382" s="31"/>
      <c r="N382" s="30"/>
      <c r="O382" s="30"/>
      <c r="P382" s="32"/>
      <c r="Z382" t="s">
        <v>206</v>
      </c>
    </row>
    <row r="383" spans="2:26" hidden="1" outlineLevel="1" x14ac:dyDescent="0.25">
      <c r="B383" s="35"/>
      <c r="C383" s="36"/>
      <c r="D383" s="36"/>
      <c r="E383" s="37"/>
      <c r="F383" s="37"/>
      <c r="G383" s="36"/>
      <c r="H383" s="37"/>
      <c r="I383" s="18"/>
      <c r="J383" s="37"/>
      <c r="K383" s="18"/>
      <c r="L383" s="37"/>
      <c r="M383" s="18"/>
      <c r="N383" s="37"/>
      <c r="O383" s="37"/>
      <c r="P383" s="38"/>
      <c r="Z383" t="s">
        <v>206</v>
      </c>
    </row>
    <row r="384" spans="2:26" ht="18.75" hidden="1" outlineLevel="1" x14ac:dyDescent="0.25">
      <c r="B384" s="39" t="s">
        <v>22</v>
      </c>
      <c r="C384" s="40"/>
      <c r="D384" s="40"/>
      <c r="E384" s="41"/>
      <c r="F384" s="41"/>
      <c r="G384" s="40"/>
      <c r="H384" s="41"/>
      <c r="I384" s="42"/>
      <c r="J384" s="41"/>
      <c r="K384" s="42"/>
      <c r="L384" s="41"/>
      <c r="M384" s="42"/>
      <c r="N384" s="41"/>
      <c r="O384" s="41"/>
      <c r="P384" s="41"/>
      <c r="Z384" t="s">
        <v>206</v>
      </c>
    </row>
    <row r="385" spans="2:26" ht="51" hidden="1" outlineLevel="1" x14ac:dyDescent="0.25">
      <c r="B385" s="43" t="s">
        <v>23</v>
      </c>
      <c r="C385" s="44" t="s">
        <v>24</v>
      </c>
      <c r="D385" s="44" t="s">
        <v>25</v>
      </c>
      <c r="E385" s="44" t="s">
        <v>26</v>
      </c>
      <c r="F385" s="44" t="s">
        <v>27</v>
      </c>
      <c r="G385" s="44" t="s">
        <v>28</v>
      </c>
      <c r="H385" s="44" t="s">
        <v>29</v>
      </c>
      <c r="I385" s="45" t="s">
        <v>30</v>
      </c>
      <c r="J385" s="44" t="s">
        <v>620</v>
      </c>
      <c r="K385" s="45" t="s">
        <v>31</v>
      </c>
      <c r="L385" s="44" t="s">
        <v>621</v>
      </c>
      <c r="M385" s="45" t="s">
        <v>32</v>
      </c>
      <c r="N385" s="46">
        <v>2017</v>
      </c>
      <c r="O385" s="46">
        <v>2018</v>
      </c>
      <c r="P385" s="47">
        <v>2019</v>
      </c>
      <c r="Z385" t="s">
        <v>206</v>
      </c>
    </row>
    <row r="386" spans="2:26" ht="18.75" hidden="1" outlineLevel="1" x14ac:dyDescent="0.25">
      <c r="B386" s="93" t="s">
        <v>33</v>
      </c>
      <c r="C386" s="94"/>
      <c r="D386" s="94"/>
      <c r="E386" s="94"/>
      <c r="F386" s="94"/>
      <c r="G386" s="94"/>
      <c r="H386" s="94"/>
      <c r="I386" s="94"/>
      <c r="J386" s="94"/>
      <c r="K386" s="94"/>
      <c r="L386" s="94"/>
      <c r="M386" s="94"/>
      <c r="N386" s="94"/>
      <c r="O386" s="94"/>
      <c r="P386" s="95"/>
      <c r="Z386" t="s">
        <v>206</v>
      </c>
    </row>
    <row r="387" spans="2:26" ht="15.75" hidden="1" outlineLevel="1" x14ac:dyDescent="0.25">
      <c r="B387" s="48">
        <v>1</v>
      </c>
      <c r="C387" s="49" t="s">
        <v>100</v>
      </c>
      <c r="D387" s="50" t="s">
        <v>35</v>
      </c>
      <c r="E387" s="51">
        <v>224</v>
      </c>
      <c r="F387" s="48">
        <v>2017</v>
      </c>
      <c r="G387" s="52" t="s">
        <v>36</v>
      </c>
      <c r="H387" s="53"/>
      <c r="I387" s="54">
        <v>713.90000000000009</v>
      </c>
      <c r="J387" s="53"/>
      <c r="K387" s="54">
        <v>536.9</v>
      </c>
      <c r="L387" s="53"/>
      <c r="M387" s="54">
        <v>643.1</v>
      </c>
      <c r="N387" s="54">
        <f t="shared" ref="N387:N392" si="101">IF(F387=2017,H387*I387+J387*K387+L387*M387,0)</f>
        <v>0</v>
      </c>
      <c r="O387" s="54">
        <f t="shared" ref="O387:O392" si="102">IF(F387=2018,H387*I387+J387*K387+L387*M387,0)</f>
        <v>0</v>
      </c>
      <c r="P387" s="54">
        <f t="shared" ref="P387:P392" si="103">IF(F387=2019,H387*I387+J387*K387+L387*M387,0)</f>
        <v>0</v>
      </c>
      <c r="Q387">
        <f t="shared" ref="Q387:Q392" si="104">H387*I387</f>
        <v>0</v>
      </c>
      <c r="R387">
        <f t="shared" ref="R387:R392" si="105">J387*K387</f>
        <v>0</v>
      </c>
      <c r="S387">
        <f t="shared" ref="S387:S392" si="106">L387*M387</f>
        <v>0</v>
      </c>
      <c r="Y387" t="s">
        <v>37</v>
      </c>
      <c r="Z387" t="s">
        <v>206</v>
      </c>
    </row>
    <row r="388" spans="2:26" ht="15.75" hidden="1" outlineLevel="1" x14ac:dyDescent="0.25">
      <c r="B388" s="48">
        <v>2</v>
      </c>
      <c r="C388" s="49" t="s">
        <v>100</v>
      </c>
      <c r="D388" s="50" t="s">
        <v>38</v>
      </c>
      <c r="E388" s="51">
        <v>160</v>
      </c>
      <c r="F388" s="48">
        <v>2017</v>
      </c>
      <c r="G388" s="52" t="s">
        <v>36</v>
      </c>
      <c r="H388" s="53"/>
      <c r="I388" s="54">
        <v>448.8</v>
      </c>
      <c r="J388" s="53"/>
      <c r="K388" s="54">
        <v>337.47999999999996</v>
      </c>
      <c r="L388" s="53"/>
      <c r="M388" s="54">
        <v>404.73999999999995</v>
      </c>
      <c r="N388" s="54">
        <f t="shared" si="101"/>
        <v>0</v>
      </c>
      <c r="O388" s="54">
        <f t="shared" si="102"/>
        <v>0</v>
      </c>
      <c r="P388" s="54">
        <f t="shared" si="103"/>
        <v>0</v>
      </c>
      <c r="Q388">
        <f t="shared" si="104"/>
        <v>0</v>
      </c>
      <c r="R388">
        <f t="shared" si="105"/>
        <v>0</v>
      </c>
      <c r="S388">
        <f t="shared" si="106"/>
        <v>0</v>
      </c>
      <c r="Y388" t="s">
        <v>39</v>
      </c>
      <c r="Z388" t="s">
        <v>206</v>
      </c>
    </row>
    <row r="389" spans="2:26" ht="15.75" hidden="1" outlineLevel="1" x14ac:dyDescent="0.25">
      <c r="B389" s="48">
        <v>3</v>
      </c>
      <c r="C389" s="49" t="s">
        <v>207</v>
      </c>
      <c r="D389" s="50" t="s">
        <v>35</v>
      </c>
      <c r="E389" s="51">
        <v>288</v>
      </c>
      <c r="F389" s="48">
        <v>2018</v>
      </c>
      <c r="G389" s="52" t="s">
        <v>36</v>
      </c>
      <c r="H389" s="53"/>
      <c r="I389" s="54">
        <v>742.50000000000011</v>
      </c>
      <c r="J389" s="53"/>
      <c r="K389" s="54">
        <v>558.14</v>
      </c>
      <c r="L389" s="53"/>
      <c r="M389" s="54">
        <v>669.06</v>
      </c>
      <c r="N389" s="54">
        <f t="shared" si="101"/>
        <v>0</v>
      </c>
      <c r="O389" s="54">
        <f t="shared" si="102"/>
        <v>0</v>
      </c>
      <c r="P389" s="54">
        <f t="shared" si="103"/>
        <v>0</v>
      </c>
      <c r="Q389">
        <f t="shared" si="104"/>
        <v>0</v>
      </c>
      <c r="R389">
        <f t="shared" si="105"/>
        <v>0</v>
      </c>
      <c r="S389">
        <f t="shared" si="106"/>
        <v>0</v>
      </c>
      <c r="Y389" t="s">
        <v>52</v>
      </c>
      <c r="Z389" t="s">
        <v>206</v>
      </c>
    </row>
    <row r="390" spans="2:26" ht="15.75" hidden="1" outlineLevel="1" x14ac:dyDescent="0.25">
      <c r="B390" s="48">
        <v>4</v>
      </c>
      <c r="C390" s="49" t="s">
        <v>208</v>
      </c>
      <c r="D390" s="50" t="s">
        <v>35</v>
      </c>
      <c r="E390" s="51">
        <v>224</v>
      </c>
      <c r="F390" s="48">
        <v>2017</v>
      </c>
      <c r="G390" s="52" t="s">
        <v>36</v>
      </c>
      <c r="H390" s="53"/>
      <c r="I390" s="54">
        <v>529.1</v>
      </c>
      <c r="J390" s="53"/>
      <c r="K390" s="54">
        <v>397.65999999999997</v>
      </c>
      <c r="L390" s="53"/>
      <c r="M390" s="54">
        <v>476.71999999999997</v>
      </c>
      <c r="N390" s="54">
        <f t="shared" si="101"/>
        <v>0</v>
      </c>
      <c r="O390" s="54">
        <f t="shared" si="102"/>
        <v>0</v>
      </c>
      <c r="P390" s="54">
        <f t="shared" si="103"/>
        <v>0</v>
      </c>
      <c r="Q390">
        <f t="shared" si="104"/>
        <v>0</v>
      </c>
      <c r="R390">
        <f t="shared" si="105"/>
        <v>0</v>
      </c>
      <c r="S390">
        <f t="shared" si="106"/>
        <v>0</v>
      </c>
      <c r="Y390" t="s">
        <v>209</v>
      </c>
      <c r="Z390" t="s">
        <v>206</v>
      </c>
    </row>
    <row r="391" spans="2:26" ht="15.75" hidden="1" outlineLevel="1" x14ac:dyDescent="0.25">
      <c r="B391" s="48">
        <v>5</v>
      </c>
      <c r="C391" s="49" t="s">
        <v>210</v>
      </c>
      <c r="D391" s="50" t="s">
        <v>35</v>
      </c>
      <c r="E391" s="51">
        <v>368</v>
      </c>
      <c r="F391" s="48">
        <v>2017</v>
      </c>
      <c r="G391" s="52" t="s">
        <v>36</v>
      </c>
      <c r="H391" s="53"/>
      <c r="I391" s="54">
        <v>855.80000000000007</v>
      </c>
      <c r="J391" s="53"/>
      <c r="K391" s="54">
        <v>643.1</v>
      </c>
      <c r="L391" s="53"/>
      <c r="M391" s="54">
        <v>770.54</v>
      </c>
      <c r="N391" s="54">
        <f t="shared" si="101"/>
        <v>0</v>
      </c>
      <c r="O391" s="54">
        <f t="shared" si="102"/>
        <v>0</v>
      </c>
      <c r="P391" s="54">
        <f t="shared" si="103"/>
        <v>0</v>
      </c>
      <c r="Q391">
        <f t="shared" si="104"/>
        <v>0</v>
      </c>
      <c r="R391">
        <f t="shared" si="105"/>
        <v>0</v>
      </c>
      <c r="S391">
        <f t="shared" si="106"/>
        <v>0</v>
      </c>
      <c r="Y391" t="s">
        <v>187</v>
      </c>
      <c r="Z391" t="s">
        <v>206</v>
      </c>
    </row>
    <row r="392" spans="2:26" ht="15.75" hidden="1" outlineLevel="1" x14ac:dyDescent="0.25">
      <c r="B392" s="48">
        <v>6</v>
      </c>
      <c r="C392" s="49" t="s">
        <v>211</v>
      </c>
      <c r="D392" s="50" t="s">
        <v>35</v>
      </c>
      <c r="E392" s="51">
        <v>288</v>
      </c>
      <c r="F392" s="48">
        <v>2018</v>
      </c>
      <c r="G392" s="52" t="s">
        <v>36</v>
      </c>
      <c r="H392" s="53"/>
      <c r="I392" s="54">
        <v>742.50000000000011</v>
      </c>
      <c r="J392" s="53"/>
      <c r="K392" s="54">
        <v>558.14</v>
      </c>
      <c r="L392" s="53"/>
      <c r="M392" s="54">
        <v>669.06</v>
      </c>
      <c r="N392" s="54">
        <f t="shared" si="101"/>
        <v>0</v>
      </c>
      <c r="O392" s="54">
        <f t="shared" si="102"/>
        <v>0</v>
      </c>
      <c r="P392" s="54">
        <f t="shared" si="103"/>
        <v>0</v>
      </c>
      <c r="Q392">
        <f t="shared" si="104"/>
        <v>0</v>
      </c>
      <c r="R392">
        <f t="shared" si="105"/>
        <v>0</v>
      </c>
      <c r="S392">
        <f t="shared" si="106"/>
        <v>0</v>
      </c>
      <c r="Y392" t="s">
        <v>52</v>
      </c>
      <c r="Z392" t="s">
        <v>206</v>
      </c>
    </row>
    <row r="393" spans="2:26" ht="18.75" hidden="1" outlineLevel="1" x14ac:dyDescent="0.25">
      <c r="B393" s="93" t="s">
        <v>48</v>
      </c>
      <c r="C393" s="94"/>
      <c r="D393" s="94"/>
      <c r="E393" s="94"/>
      <c r="F393" s="94"/>
      <c r="G393" s="94"/>
      <c r="H393" s="94"/>
      <c r="I393" s="94"/>
      <c r="J393" s="94"/>
      <c r="K393" s="94"/>
      <c r="L393" s="94"/>
      <c r="M393" s="94"/>
      <c r="N393" s="94"/>
      <c r="O393" s="94"/>
      <c r="P393" s="95"/>
      <c r="Z393" t="s">
        <v>206</v>
      </c>
    </row>
    <row r="394" spans="2:26" ht="15.75" hidden="1" outlineLevel="1" x14ac:dyDescent="0.25">
      <c r="B394" s="48">
        <v>1</v>
      </c>
      <c r="C394" s="49" t="s">
        <v>212</v>
      </c>
      <c r="D394" s="50" t="s">
        <v>35</v>
      </c>
      <c r="E394" s="51">
        <v>224</v>
      </c>
      <c r="F394" s="48">
        <v>2018</v>
      </c>
      <c r="G394" s="52" t="s">
        <v>36</v>
      </c>
      <c r="H394" s="53"/>
      <c r="I394" s="54">
        <v>588.5</v>
      </c>
      <c r="J394" s="53"/>
      <c r="K394" s="54">
        <v>442.5</v>
      </c>
      <c r="L394" s="53"/>
      <c r="M394" s="54">
        <v>529.81999999999994</v>
      </c>
      <c r="N394" s="54">
        <f>IF(F394=2017,H394*I394+J394*K394+L394*M394,0)</f>
        <v>0</v>
      </c>
      <c r="O394" s="54">
        <f>IF(F394=2018,H394*I394+J394*K394+L394*M394,0)</f>
        <v>0</v>
      </c>
      <c r="P394" s="54">
        <f>IF(F394=2019,H394*I394+J394*K394+L394*M394,0)</f>
        <v>0</v>
      </c>
      <c r="Q394">
        <f>H394*I394</f>
        <v>0</v>
      </c>
      <c r="R394">
        <f>J394*K394</f>
        <v>0</v>
      </c>
      <c r="S394">
        <f>L394*M394</f>
        <v>0</v>
      </c>
      <c r="Y394" t="s">
        <v>213</v>
      </c>
      <c r="Z394" t="s">
        <v>206</v>
      </c>
    </row>
    <row r="395" spans="2:26" ht="30" hidden="1" outlineLevel="1" x14ac:dyDescent="0.25">
      <c r="B395" s="48">
        <v>2</v>
      </c>
      <c r="C395" s="49" t="s">
        <v>214</v>
      </c>
      <c r="D395" s="50" t="s">
        <v>35</v>
      </c>
      <c r="E395" s="51">
        <v>224</v>
      </c>
      <c r="F395" s="48">
        <v>2018</v>
      </c>
      <c r="G395" s="52" t="s">
        <v>36</v>
      </c>
      <c r="H395" s="53"/>
      <c r="I395" s="54">
        <v>588.5</v>
      </c>
      <c r="J395" s="53"/>
      <c r="K395" s="54">
        <v>442.5</v>
      </c>
      <c r="L395" s="53"/>
      <c r="M395" s="54">
        <v>529.81999999999994</v>
      </c>
      <c r="N395" s="54">
        <f>IF(F395=2017,H395*I395+J395*K395+L395*M395,0)</f>
        <v>0</v>
      </c>
      <c r="O395" s="54">
        <f>IF(F395=2018,H395*I395+J395*K395+L395*M395,0)</f>
        <v>0</v>
      </c>
      <c r="P395" s="54">
        <f>IF(F395=2019,H395*I395+J395*K395+L395*M395,0)</f>
        <v>0</v>
      </c>
      <c r="Q395">
        <f>H395*I395</f>
        <v>0</v>
      </c>
      <c r="R395">
        <f>J395*K395</f>
        <v>0</v>
      </c>
      <c r="S395">
        <f>L395*M395</f>
        <v>0</v>
      </c>
      <c r="Y395" t="s">
        <v>215</v>
      </c>
      <c r="Z395" t="s">
        <v>206</v>
      </c>
    </row>
    <row r="396" spans="2:26" ht="15.75" hidden="1" outlineLevel="1" x14ac:dyDescent="0.25">
      <c r="B396" s="48">
        <v>3</v>
      </c>
      <c r="C396" s="49" t="s">
        <v>216</v>
      </c>
      <c r="D396" s="50" t="s">
        <v>38</v>
      </c>
      <c r="E396" s="51">
        <v>192</v>
      </c>
      <c r="F396" s="48">
        <v>2018</v>
      </c>
      <c r="G396" s="52" t="s">
        <v>36</v>
      </c>
      <c r="H396" s="53"/>
      <c r="I396" s="54">
        <v>353.1</v>
      </c>
      <c r="J396" s="53"/>
      <c r="K396" s="54">
        <v>265.5</v>
      </c>
      <c r="L396" s="53"/>
      <c r="M396" s="54">
        <v>318.59999999999997</v>
      </c>
      <c r="N396" s="54">
        <f>IF(F396=2017,H396*I396+J396*K396+L396*M396,0)</f>
        <v>0</v>
      </c>
      <c r="O396" s="54">
        <f>IF(F396=2018,H396*I396+J396*K396+L396*M396,0)</f>
        <v>0</v>
      </c>
      <c r="P396" s="54">
        <f>IF(F396=2019,H396*I396+J396*K396+L396*M396,0)</f>
        <v>0</v>
      </c>
      <c r="Q396">
        <f>H396*I396</f>
        <v>0</v>
      </c>
      <c r="R396">
        <f>J396*K396</f>
        <v>0</v>
      </c>
      <c r="S396">
        <f>L396*M396</f>
        <v>0</v>
      </c>
      <c r="Y396" t="s">
        <v>217</v>
      </c>
      <c r="Z396" t="s">
        <v>206</v>
      </c>
    </row>
    <row r="397" spans="2:26" ht="15.75" hidden="1" outlineLevel="1" x14ac:dyDescent="0.25">
      <c r="B397" s="48">
        <v>4</v>
      </c>
      <c r="C397" s="49" t="s">
        <v>218</v>
      </c>
      <c r="D397" s="50" t="s">
        <v>54</v>
      </c>
      <c r="E397" s="51">
        <v>256</v>
      </c>
      <c r="F397" s="48">
        <v>2018</v>
      </c>
      <c r="G397" s="52" t="s">
        <v>36</v>
      </c>
      <c r="H397" s="53"/>
      <c r="I397" s="54">
        <v>435.6</v>
      </c>
      <c r="J397" s="53"/>
      <c r="K397" s="54">
        <v>328.03999999999996</v>
      </c>
      <c r="L397" s="53"/>
      <c r="M397" s="54">
        <v>392.94</v>
      </c>
      <c r="N397" s="54">
        <f>IF(F397=2017,H397*I397+J397*K397+L397*M397,0)</f>
        <v>0</v>
      </c>
      <c r="O397" s="54">
        <f>IF(F397=2018,H397*I397+J397*K397+L397*M397,0)</f>
        <v>0</v>
      </c>
      <c r="P397" s="54">
        <f>IF(F397=2019,H397*I397+J397*K397+L397*M397,0)</f>
        <v>0</v>
      </c>
      <c r="Q397">
        <f>H397*I397</f>
        <v>0</v>
      </c>
      <c r="R397">
        <f>J397*K397</f>
        <v>0</v>
      </c>
      <c r="S397">
        <f>L397*M397</f>
        <v>0</v>
      </c>
      <c r="Y397" t="s">
        <v>219</v>
      </c>
      <c r="Z397" t="s">
        <v>206</v>
      </c>
    </row>
    <row r="398" spans="2:26" hidden="1" outlineLevel="1" x14ac:dyDescent="0.25">
      <c r="Z398" t="s">
        <v>206</v>
      </c>
    </row>
    <row r="399" spans="2:26" ht="18.75" hidden="1" outlineLevel="1" x14ac:dyDescent="0.25">
      <c r="B399" s="39" t="s">
        <v>68</v>
      </c>
      <c r="C399" s="40"/>
      <c r="D399" s="55"/>
      <c r="E399" s="41"/>
      <c r="F399" s="56"/>
      <c r="G399" s="40"/>
      <c r="H399" s="41"/>
      <c r="I399" s="42"/>
      <c r="J399" s="56"/>
      <c r="K399" s="42"/>
      <c r="L399" s="41"/>
      <c r="M399" s="42"/>
      <c r="N399" s="41"/>
      <c r="O399" s="41"/>
      <c r="P399" s="56"/>
      <c r="Z399" t="s">
        <v>206</v>
      </c>
    </row>
    <row r="400" spans="2:26" ht="51" hidden="1" outlineLevel="1" x14ac:dyDescent="0.25">
      <c r="B400" s="43" t="s">
        <v>23</v>
      </c>
      <c r="C400" s="44" t="s">
        <v>24</v>
      </c>
      <c r="D400" s="44" t="s">
        <v>25</v>
      </c>
      <c r="E400" s="44" t="s">
        <v>26</v>
      </c>
      <c r="F400" s="44" t="s">
        <v>27</v>
      </c>
      <c r="G400" s="44" t="s">
        <v>28</v>
      </c>
      <c r="H400" s="44" t="s">
        <v>69</v>
      </c>
      <c r="I400" s="45" t="s">
        <v>69</v>
      </c>
      <c r="J400" s="44" t="s">
        <v>622</v>
      </c>
      <c r="K400" s="45" t="s">
        <v>70</v>
      </c>
      <c r="L400" s="44" t="s">
        <v>623</v>
      </c>
      <c r="M400" s="45" t="s">
        <v>71</v>
      </c>
      <c r="N400" s="46">
        <v>2017</v>
      </c>
      <c r="O400" s="46">
        <v>2018</v>
      </c>
      <c r="P400" s="47">
        <v>2019</v>
      </c>
      <c r="Z400" t="s">
        <v>206</v>
      </c>
    </row>
    <row r="401" spans="2:26" ht="18.75" hidden="1" outlineLevel="1" x14ac:dyDescent="0.25">
      <c r="B401" s="93" t="s">
        <v>33</v>
      </c>
      <c r="C401" s="94"/>
      <c r="D401" s="94"/>
      <c r="E401" s="94"/>
      <c r="F401" s="94"/>
      <c r="G401" s="94"/>
      <c r="H401" s="94"/>
      <c r="I401" s="94"/>
      <c r="J401" s="94"/>
      <c r="K401" s="94"/>
      <c r="L401" s="94"/>
      <c r="M401" s="94"/>
      <c r="N401" s="94"/>
      <c r="O401" s="94"/>
      <c r="P401" s="95"/>
      <c r="Z401" t="s">
        <v>206</v>
      </c>
    </row>
    <row r="402" spans="2:26" ht="30" hidden="1" outlineLevel="1" x14ac:dyDescent="0.25">
      <c r="B402" s="48">
        <v>1</v>
      </c>
      <c r="C402" s="49" t="s">
        <v>100</v>
      </c>
      <c r="D402" s="50" t="s">
        <v>72</v>
      </c>
      <c r="E402" s="51"/>
      <c r="F402" s="48">
        <v>2017</v>
      </c>
      <c r="G402" s="52" t="s">
        <v>73</v>
      </c>
      <c r="H402" s="57" t="s">
        <v>69</v>
      </c>
      <c r="I402" s="58" t="s">
        <v>69</v>
      </c>
      <c r="J402" s="53"/>
      <c r="K402" s="54">
        <v>671</v>
      </c>
      <c r="L402" s="53"/>
      <c r="M402" s="54">
        <v>804</v>
      </c>
      <c r="N402" s="59">
        <f>IF(F402=2017,J402*K402+L402*M402,0)</f>
        <v>0</v>
      </c>
      <c r="O402" s="54">
        <f>IF(F402=2018,J402*K402+L402*M402,0)</f>
        <v>0</v>
      </c>
      <c r="P402" s="54">
        <f>IF(F402=2019,J402*K402+L402*M402,0)</f>
        <v>0</v>
      </c>
      <c r="T402">
        <f>J402*K402</f>
        <v>0</v>
      </c>
      <c r="U402">
        <f>L402*M402</f>
        <v>0</v>
      </c>
      <c r="Y402" t="s">
        <v>74</v>
      </c>
      <c r="Z402" t="s">
        <v>206</v>
      </c>
    </row>
    <row r="403" spans="2:26" ht="30" hidden="1" outlineLevel="1" x14ac:dyDescent="0.25">
      <c r="B403" s="48">
        <v>2</v>
      </c>
      <c r="C403" s="49" t="s">
        <v>207</v>
      </c>
      <c r="D403" s="50" t="s">
        <v>72</v>
      </c>
      <c r="E403" s="51"/>
      <c r="F403" s="48">
        <v>2019</v>
      </c>
      <c r="G403" s="52" t="s">
        <v>73</v>
      </c>
      <c r="H403" s="57" t="s">
        <v>69</v>
      </c>
      <c r="I403" s="58" t="s">
        <v>69</v>
      </c>
      <c r="J403" s="53"/>
      <c r="K403" s="54">
        <v>698</v>
      </c>
      <c r="L403" s="53"/>
      <c r="M403" s="54">
        <v>836</v>
      </c>
      <c r="N403" s="59">
        <f>IF(F403=2017,J403*K403+L403*M403,0)</f>
        <v>0</v>
      </c>
      <c r="O403" s="54">
        <f>IF(F403=2018,J403*K403+L403*M403,0)</f>
        <v>0</v>
      </c>
      <c r="P403" s="54">
        <f>IF(F403=2019,J403*K403+L403*M403,0)</f>
        <v>0</v>
      </c>
      <c r="T403">
        <f>J403*K403</f>
        <v>0</v>
      </c>
      <c r="U403">
        <f>L403*M403</f>
        <v>0</v>
      </c>
      <c r="Y403" t="s">
        <v>52</v>
      </c>
      <c r="Z403" t="s">
        <v>206</v>
      </c>
    </row>
    <row r="404" spans="2:26" ht="30" hidden="1" outlineLevel="1" x14ac:dyDescent="0.25">
      <c r="B404" s="48">
        <v>3</v>
      </c>
      <c r="C404" s="49" t="s">
        <v>208</v>
      </c>
      <c r="D404" s="50" t="s">
        <v>72</v>
      </c>
      <c r="E404" s="51"/>
      <c r="F404" s="48">
        <v>2018</v>
      </c>
      <c r="G404" s="52" t="s">
        <v>73</v>
      </c>
      <c r="H404" s="57" t="s">
        <v>69</v>
      </c>
      <c r="I404" s="58" t="s">
        <v>69</v>
      </c>
      <c r="J404" s="53"/>
      <c r="K404" s="54">
        <v>497</v>
      </c>
      <c r="L404" s="53"/>
      <c r="M404" s="54">
        <v>596</v>
      </c>
      <c r="N404" s="59">
        <f>IF(F404=2017,J404*K404+L404*M404,0)</f>
        <v>0</v>
      </c>
      <c r="O404" s="54">
        <f>IF(F404=2018,J404*K404+L404*M404,0)</f>
        <v>0</v>
      </c>
      <c r="P404" s="54">
        <f>IF(F404=2019,J404*K404+L404*M404,0)</f>
        <v>0</v>
      </c>
      <c r="T404">
        <f>J404*K404</f>
        <v>0</v>
      </c>
      <c r="U404">
        <f>L404*M404</f>
        <v>0</v>
      </c>
      <c r="Y404" t="s">
        <v>52</v>
      </c>
      <c r="Z404" t="s">
        <v>206</v>
      </c>
    </row>
    <row r="405" spans="2:26" ht="30" hidden="1" outlineLevel="1" x14ac:dyDescent="0.25">
      <c r="B405" s="48">
        <v>4</v>
      </c>
      <c r="C405" s="49" t="s">
        <v>210</v>
      </c>
      <c r="D405" s="50" t="s">
        <v>72</v>
      </c>
      <c r="E405" s="51"/>
      <c r="F405" s="48">
        <v>2017</v>
      </c>
      <c r="G405" s="52" t="s">
        <v>73</v>
      </c>
      <c r="H405" s="57" t="s">
        <v>69</v>
      </c>
      <c r="I405" s="58" t="s">
        <v>69</v>
      </c>
      <c r="J405" s="53"/>
      <c r="K405" s="54">
        <v>804</v>
      </c>
      <c r="L405" s="53"/>
      <c r="M405" s="54">
        <v>963</v>
      </c>
      <c r="N405" s="59">
        <f>IF(F405=2017,J405*K405+L405*M405,0)</f>
        <v>0</v>
      </c>
      <c r="O405" s="54">
        <f>IF(F405=2018,J405*K405+L405*M405,0)</f>
        <v>0</v>
      </c>
      <c r="P405" s="54">
        <f>IF(F405=2019,J405*K405+L405*M405,0)</f>
        <v>0</v>
      </c>
      <c r="T405">
        <f>J405*K405</f>
        <v>0</v>
      </c>
      <c r="U405">
        <f>L405*M405</f>
        <v>0</v>
      </c>
      <c r="Y405" t="s">
        <v>52</v>
      </c>
      <c r="Z405" t="s">
        <v>206</v>
      </c>
    </row>
    <row r="406" spans="2:26" ht="30" hidden="1" outlineLevel="1" x14ac:dyDescent="0.25">
      <c r="B406" s="48">
        <v>5</v>
      </c>
      <c r="C406" s="49" t="s">
        <v>211</v>
      </c>
      <c r="D406" s="50" t="s">
        <v>72</v>
      </c>
      <c r="E406" s="51"/>
      <c r="F406" s="48">
        <v>2018</v>
      </c>
      <c r="G406" s="52" t="s">
        <v>73</v>
      </c>
      <c r="H406" s="57" t="s">
        <v>69</v>
      </c>
      <c r="I406" s="58" t="s">
        <v>69</v>
      </c>
      <c r="J406" s="53"/>
      <c r="K406" s="54">
        <v>698</v>
      </c>
      <c r="L406" s="53"/>
      <c r="M406" s="54">
        <v>836</v>
      </c>
      <c r="N406" s="59">
        <f>IF(F406=2017,J406*K406+L406*M406,0)</f>
        <v>0</v>
      </c>
      <c r="O406" s="54">
        <f>IF(F406=2018,J406*K406+L406*M406,0)</f>
        <v>0</v>
      </c>
      <c r="P406" s="54">
        <f>IF(F406=2019,J406*K406+L406*M406,0)</f>
        <v>0</v>
      </c>
      <c r="T406">
        <f>J406*K406</f>
        <v>0</v>
      </c>
      <c r="U406">
        <f>L406*M406</f>
        <v>0</v>
      </c>
      <c r="Y406" t="s">
        <v>52</v>
      </c>
      <c r="Z406" t="s">
        <v>206</v>
      </c>
    </row>
    <row r="407" spans="2:26" ht="18.75" hidden="1" outlineLevel="1" x14ac:dyDescent="0.25">
      <c r="B407" s="93" t="s">
        <v>48</v>
      </c>
      <c r="C407" s="94"/>
      <c r="D407" s="94"/>
      <c r="E407" s="94"/>
      <c r="F407" s="94"/>
      <c r="G407" s="94"/>
      <c r="H407" s="94"/>
      <c r="I407" s="94"/>
      <c r="J407" s="94"/>
      <c r="K407" s="94"/>
      <c r="L407" s="94"/>
      <c r="M407" s="94"/>
      <c r="N407" s="94"/>
      <c r="O407" s="94"/>
      <c r="P407" s="95"/>
      <c r="Z407" t="s">
        <v>206</v>
      </c>
    </row>
    <row r="408" spans="2:26" ht="30" hidden="1" outlineLevel="1" x14ac:dyDescent="0.25">
      <c r="B408" s="48">
        <v>1</v>
      </c>
      <c r="C408" s="49" t="s">
        <v>212</v>
      </c>
      <c r="D408" s="50" t="s">
        <v>72</v>
      </c>
      <c r="E408" s="51"/>
      <c r="F408" s="48">
        <v>2019</v>
      </c>
      <c r="G408" s="52" t="s">
        <v>73</v>
      </c>
      <c r="H408" s="57" t="s">
        <v>69</v>
      </c>
      <c r="I408" s="58" t="s">
        <v>69</v>
      </c>
      <c r="J408" s="53"/>
      <c r="K408" s="54">
        <v>553</v>
      </c>
      <c r="L408" s="53"/>
      <c r="M408" s="54">
        <v>662</v>
      </c>
      <c r="N408" s="59">
        <f>IF(F408=2017,J408*K408+L408*M408,0)</f>
        <v>0</v>
      </c>
      <c r="O408" s="54">
        <f>IF(F408=2018,J408*K408+L408*M408,0)</f>
        <v>0</v>
      </c>
      <c r="P408" s="54">
        <f>IF(F408=2019,J408*K408+L408*M408,0)</f>
        <v>0</v>
      </c>
      <c r="T408">
        <f>J408*K408</f>
        <v>0</v>
      </c>
      <c r="U408">
        <f>L408*M408</f>
        <v>0</v>
      </c>
      <c r="Y408" t="s">
        <v>52</v>
      </c>
      <c r="Z408" t="s">
        <v>206</v>
      </c>
    </row>
    <row r="409" spans="2:26" ht="30" hidden="1" outlineLevel="1" x14ac:dyDescent="0.25">
      <c r="B409" s="48">
        <v>2</v>
      </c>
      <c r="C409" s="49" t="s">
        <v>214</v>
      </c>
      <c r="D409" s="50" t="s">
        <v>72</v>
      </c>
      <c r="E409" s="51"/>
      <c r="F409" s="48">
        <v>2019</v>
      </c>
      <c r="G409" s="52" t="s">
        <v>73</v>
      </c>
      <c r="H409" s="57" t="s">
        <v>69</v>
      </c>
      <c r="I409" s="58" t="s">
        <v>69</v>
      </c>
      <c r="J409" s="53"/>
      <c r="K409" s="54">
        <v>553</v>
      </c>
      <c r="L409" s="53"/>
      <c r="M409" s="54">
        <v>662</v>
      </c>
      <c r="N409" s="59">
        <f>IF(F409=2017,J409*K409+L409*M409,0)</f>
        <v>0</v>
      </c>
      <c r="O409" s="54">
        <f>IF(F409=2018,J409*K409+L409*M409,0)</f>
        <v>0</v>
      </c>
      <c r="P409" s="54">
        <f>IF(F409=2019,J409*K409+L409*M409,0)</f>
        <v>0</v>
      </c>
      <c r="T409">
        <f>J409*K409</f>
        <v>0</v>
      </c>
      <c r="U409">
        <f>L409*M409</f>
        <v>0</v>
      </c>
      <c r="Y409" t="s">
        <v>52</v>
      </c>
      <c r="Z409" t="s">
        <v>206</v>
      </c>
    </row>
    <row r="410" spans="2:26" ht="30" hidden="1" outlineLevel="1" x14ac:dyDescent="0.25">
      <c r="B410" s="48">
        <v>3</v>
      </c>
      <c r="C410" s="49" t="s">
        <v>216</v>
      </c>
      <c r="D410" s="50" t="s">
        <v>72</v>
      </c>
      <c r="E410" s="51"/>
      <c r="F410" s="48">
        <v>2019</v>
      </c>
      <c r="G410" s="52" t="s">
        <v>73</v>
      </c>
      <c r="H410" s="57" t="s">
        <v>69</v>
      </c>
      <c r="I410" s="58" t="s">
        <v>69</v>
      </c>
      <c r="J410" s="53"/>
      <c r="K410" s="54">
        <v>332</v>
      </c>
      <c r="L410" s="53"/>
      <c r="M410" s="54">
        <v>398</v>
      </c>
      <c r="N410" s="59">
        <f>IF(F410=2017,J410*K410+L410*M410,0)</f>
        <v>0</v>
      </c>
      <c r="O410" s="54">
        <f>IF(F410=2018,J410*K410+L410*M410,0)</f>
        <v>0</v>
      </c>
      <c r="P410" s="54">
        <f>IF(F410=2019,J410*K410+L410*M410,0)</f>
        <v>0</v>
      </c>
      <c r="T410">
        <f>J410*K410</f>
        <v>0</v>
      </c>
      <c r="U410">
        <f>L410*M410</f>
        <v>0</v>
      </c>
      <c r="Y410" t="s">
        <v>52</v>
      </c>
      <c r="Z410" t="s">
        <v>206</v>
      </c>
    </row>
    <row r="411" spans="2:26" ht="30" hidden="1" outlineLevel="1" x14ac:dyDescent="0.25">
      <c r="B411" s="48">
        <v>4</v>
      </c>
      <c r="C411" s="49" t="s">
        <v>218</v>
      </c>
      <c r="D411" s="50" t="s">
        <v>72</v>
      </c>
      <c r="E411" s="51"/>
      <c r="F411" s="48">
        <v>2019</v>
      </c>
      <c r="G411" s="52" t="s">
        <v>73</v>
      </c>
      <c r="H411" s="57" t="s">
        <v>69</v>
      </c>
      <c r="I411" s="58" t="s">
        <v>69</v>
      </c>
      <c r="J411" s="53"/>
      <c r="K411" s="54">
        <v>553</v>
      </c>
      <c r="L411" s="53"/>
      <c r="M411" s="54">
        <v>662</v>
      </c>
      <c r="N411" s="59">
        <f>IF(F411=2017,J411*K411+L411*M411,0)</f>
        <v>0</v>
      </c>
      <c r="O411" s="54">
        <f>IF(F411=2018,J411*K411+L411*M411,0)</f>
        <v>0</v>
      </c>
      <c r="P411" s="54">
        <f>IF(F411=2019,J411*K411+L411*M411,0)</f>
        <v>0</v>
      </c>
      <c r="T411">
        <f>J411*K411</f>
        <v>0</v>
      </c>
      <c r="U411">
        <f>L411*M411</f>
        <v>0</v>
      </c>
      <c r="Y411" t="s">
        <v>52</v>
      </c>
      <c r="Z411" t="s">
        <v>206</v>
      </c>
    </row>
    <row r="412" spans="2:26" hidden="1" outlineLevel="1" x14ac:dyDescent="0.25">
      <c r="Z412" t="s">
        <v>206</v>
      </c>
    </row>
    <row r="413" spans="2:26" ht="18.75" hidden="1" outlineLevel="1" x14ac:dyDescent="0.25">
      <c r="B413" s="39" t="s">
        <v>79</v>
      </c>
      <c r="C413" s="40"/>
      <c r="D413" s="55"/>
      <c r="E413" s="41"/>
      <c r="F413" s="56"/>
      <c r="G413" s="40"/>
      <c r="H413" s="41"/>
      <c r="I413" s="42"/>
      <c r="J413" s="56"/>
      <c r="K413" s="42"/>
      <c r="L413" s="41"/>
      <c r="M413" s="42"/>
      <c r="N413" s="41"/>
      <c r="O413" s="41"/>
      <c r="P413" s="56"/>
      <c r="Z413" t="s">
        <v>206</v>
      </c>
    </row>
    <row r="414" spans="2:26" ht="38.25" hidden="1" outlineLevel="1" x14ac:dyDescent="0.25">
      <c r="B414" s="43" t="s">
        <v>23</v>
      </c>
      <c r="C414" s="44" t="s">
        <v>24</v>
      </c>
      <c r="D414" s="44" t="s">
        <v>25</v>
      </c>
      <c r="E414" s="44" t="s">
        <v>26</v>
      </c>
      <c r="F414" s="44" t="s">
        <v>27</v>
      </c>
      <c r="G414" s="44" t="s">
        <v>28</v>
      </c>
      <c r="H414" s="44" t="s">
        <v>69</v>
      </c>
      <c r="I414" s="45" t="s">
        <v>69</v>
      </c>
      <c r="J414" s="44" t="s">
        <v>80</v>
      </c>
      <c r="K414" s="45" t="s">
        <v>81</v>
      </c>
      <c r="L414" s="44" t="s">
        <v>82</v>
      </c>
      <c r="M414" s="45" t="s">
        <v>83</v>
      </c>
      <c r="N414" s="46">
        <v>2017</v>
      </c>
      <c r="O414" s="46">
        <v>2018</v>
      </c>
      <c r="P414" s="47">
        <v>2019</v>
      </c>
      <c r="Z414" t="s">
        <v>206</v>
      </c>
    </row>
    <row r="415" spans="2:26" ht="30" hidden="1" outlineLevel="1" x14ac:dyDescent="0.25">
      <c r="B415" s="48">
        <v>1</v>
      </c>
      <c r="C415" s="49" t="s">
        <v>220</v>
      </c>
      <c r="D415" s="50" t="s">
        <v>85</v>
      </c>
      <c r="E415" s="51"/>
      <c r="F415" s="48">
        <v>2019</v>
      </c>
      <c r="G415" s="52" t="s">
        <v>85</v>
      </c>
      <c r="H415" s="57" t="s">
        <v>69</v>
      </c>
      <c r="I415" s="58" t="s">
        <v>69</v>
      </c>
      <c r="J415" s="53"/>
      <c r="K415" s="54">
        <v>2700</v>
      </c>
      <c r="L415" s="53"/>
      <c r="M415" s="54">
        <v>3600</v>
      </c>
      <c r="N415" s="59">
        <f>IF(F415=2017,J415*K415+L415*M415,0)</f>
        <v>0</v>
      </c>
      <c r="O415" s="54">
        <f>IF(F415=2018,J415*K415+L415*M415,0)</f>
        <v>0</v>
      </c>
      <c r="P415" s="54">
        <f>IF(F415=2019,J415*K415+L415*M415,0)</f>
        <v>0</v>
      </c>
      <c r="V415">
        <f>J415*K415</f>
        <v>0</v>
      </c>
      <c r="W415">
        <f>L415*M415</f>
        <v>0</v>
      </c>
      <c r="Y415" t="s">
        <v>52</v>
      </c>
      <c r="Z415" t="s">
        <v>206</v>
      </c>
    </row>
    <row r="416" spans="2:26" hidden="1" outlineLevel="1" x14ac:dyDescent="0.25">
      <c r="Z416" t="s">
        <v>206</v>
      </c>
    </row>
    <row r="417" spans="2:26" ht="15.75" thickBot="1" x14ac:dyDescent="0.3"/>
    <row r="418" spans="2:26" ht="39" thickBot="1" x14ac:dyDescent="0.3">
      <c r="B418" s="96" t="s">
        <v>221</v>
      </c>
      <c r="C418" s="97"/>
      <c r="D418" s="97"/>
      <c r="E418" s="102" t="s">
        <v>3</v>
      </c>
      <c r="F418" s="103"/>
      <c r="G418" s="4" t="s">
        <v>4</v>
      </c>
      <c r="H418" s="4" t="s">
        <v>5</v>
      </c>
      <c r="I418" s="4" t="s">
        <v>6</v>
      </c>
      <c r="J418" s="4" t="s">
        <v>7</v>
      </c>
      <c r="K418" s="5" t="s">
        <v>8</v>
      </c>
      <c r="L418" s="6" t="s">
        <v>9</v>
      </c>
      <c r="M418" s="7"/>
      <c r="N418" s="8">
        <v>2017</v>
      </c>
      <c r="O418" s="9">
        <v>2018</v>
      </c>
      <c r="P418" s="10">
        <v>2019</v>
      </c>
      <c r="Z418" t="s">
        <v>221</v>
      </c>
    </row>
    <row r="419" spans="2:26" ht="15.75" x14ac:dyDescent="0.25">
      <c r="B419" s="98"/>
      <c r="C419" s="99"/>
      <c r="D419" s="99"/>
      <c r="E419" s="104">
        <v>0</v>
      </c>
      <c r="F419" s="105"/>
      <c r="G419" s="11" t="s">
        <v>10</v>
      </c>
      <c r="H419" s="12">
        <f>SUBTOTAL(2,I436:I439,I441:I451,I453:I455)</f>
        <v>18</v>
      </c>
      <c r="I419" s="13">
        <f>SUM(I436:I439,I441:I451,I453:I455)/H419</f>
        <v>724.28888888888878</v>
      </c>
      <c r="J419" s="14" t="s">
        <v>11</v>
      </c>
      <c r="K419" s="15">
        <f>SUM(H436:H439,H441:H451,H453:H455)</f>
        <v>0</v>
      </c>
      <c r="L419" s="16">
        <f>Q419</f>
        <v>0</v>
      </c>
      <c r="M419" s="17"/>
      <c r="N419" s="110">
        <f>SUM(N436:N439,N441:N451,N453:N455,N460:N462,N464:N474,N476:N478,N482:N482)</f>
        <v>0</v>
      </c>
      <c r="O419" s="113">
        <f>SUM(O436:O439,O441:O451,O453:O455,O460:O462,O464:O474,O476:O478,O482:O482)</f>
        <v>0</v>
      </c>
      <c r="P419" s="86">
        <f>SUM(P436:P439,P441:P451,P453:P455,P460:P462,P464:P474,P476:P478,P482:P482)</f>
        <v>0</v>
      </c>
      <c r="Q419">
        <f>SUM(Q436:Q439,Q441:Q451,Q453:Q455)</f>
        <v>0</v>
      </c>
      <c r="R419">
        <f>SUM(R436:R439,R441:R451,R453:R455)</f>
        <v>0</v>
      </c>
      <c r="S419">
        <f>SUM(S436:S439,S441:S451,S453:S455)</f>
        <v>0</v>
      </c>
      <c r="T419">
        <f>SUM(T460:T462,T464:T474,T476:T478)</f>
        <v>0</v>
      </c>
      <c r="U419">
        <f>SUM(U460:U462,U464:U474,U476:U478)</f>
        <v>0</v>
      </c>
      <c r="V419">
        <f>SUM(V482:V482)</f>
        <v>0</v>
      </c>
      <c r="W419">
        <f>SUM(W482:W482)</f>
        <v>0</v>
      </c>
      <c r="Z419" t="s">
        <v>221</v>
      </c>
    </row>
    <row r="420" spans="2:26" ht="31.5" x14ac:dyDescent="0.25">
      <c r="B420" s="98"/>
      <c r="C420" s="99"/>
      <c r="D420" s="99"/>
      <c r="E420" s="106"/>
      <c r="F420" s="107"/>
      <c r="G420" s="11" t="s">
        <v>12</v>
      </c>
      <c r="H420" s="12">
        <f>SUBTOTAL(2,K436:K439,K441:K451,K453:K455)</f>
        <v>18</v>
      </c>
      <c r="I420" s="13">
        <f>SUM(K436:K439,K441:K451,K453:K455)/H420</f>
        <v>544.43888888888875</v>
      </c>
      <c r="J420" s="14" t="s">
        <v>13</v>
      </c>
      <c r="K420" s="15">
        <f>SUM(J436:J439,J441:J451,J453:J455)</f>
        <v>0</v>
      </c>
      <c r="L420" s="16">
        <f>R419</f>
        <v>0</v>
      </c>
      <c r="M420" s="18"/>
      <c r="N420" s="111"/>
      <c r="O420" s="114"/>
      <c r="P420" s="87"/>
      <c r="Z420" t="s">
        <v>221</v>
      </c>
    </row>
    <row r="421" spans="2:26" ht="31.5" x14ac:dyDescent="0.25">
      <c r="B421" s="98"/>
      <c r="C421" s="99"/>
      <c r="D421" s="99"/>
      <c r="E421" s="106"/>
      <c r="F421" s="107"/>
      <c r="G421" s="11" t="s">
        <v>14</v>
      </c>
      <c r="H421" s="12">
        <f>SUBTOTAL(2,M436:M439,M441:M451,M453:M455)</f>
        <v>18</v>
      </c>
      <c r="I421" s="13">
        <f>SUM(M436:M439,M441:M451,M453:M455)/H421</f>
        <v>652.53999999999974</v>
      </c>
      <c r="J421" s="14" t="s">
        <v>13</v>
      </c>
      <c r="K421" s="15">
        <f>SUM(L436:L439,L441:L451,L453:L455)</f>
        <v>0</v>
      </c>
      <c r="L421" s="16">
        <f>S419</f>
        <v>0</v>
      </c>
      <c r="M421" s="18"/>
      <c r="N421" s="111"/>
      <c r="O421" s="114"/>
      <c r="P421" s="87"/>
      <c r="Z421" t="s">
        <v>221</v>
      </c>
    </row>
    <row r="422" spans="2:26" ht="31.5" x14ac:dyDescent="0.25">
      <c r="B422" s="98"/>
      <c r="C422" s="99"/>
      <c r="D422" s="99"/>
      <c r="E422" s="106"/>
      <c r="F422" s="107"/>
      <c r="G422" s="11" t="s">
        <v>15</v>
      </c>
      <c r="H422" s="12">
        <f>SUBTOTAL(2,K460:K462,K464:K474,K476:K478)</f>
        <v>17</v>
      </c>
      <c r="I422" s="13">
        <f>SUM(K460:K462,K464:K474,K476:K478)/H422</f>
        <v>705.64705882352939</v>
      </c>
      <c r="J422" s="14" t="s">
        <v>13</v>
      </c>
      <c r="K422" s="15">
        <f>SUM(J460:J462,J464:J474,J476:J478)</f>
        <v>0</v>
      </c>
      <c r="L422" s="16">
        <f>T419</f>
        <v>0</v>
      </c>
      <c r="M422" s="18"/>
      <c r="N422" s="111"/>
      <c r="O422" s="114"/>
      <c r="P422" s="87"/>
      <c r="Z422" t="s">
        <v>221</v>
      </c>
    </row>
    <row r="423" spans="2:26" ht="31.5" x14ac:dyDescent="0.25">
      <c r="B423" s="98"/>
      <c r="C423" s="99"/>
      <c r="D423" s="99"/>
      <c r="E423" s="106"/>
      <c r="F423" s="107"/>
      <c r="G423" s="11" t="s">
        <v>16</v>
      </c>
      <c r="H423" s="12">
        <f>SUBTOTAL(2,M460:M462,M464:M474,M476:M478)</f>
        <v>17</v>
      </c>
      <c r="I423" s="13">
        <f>SUM(M460:M462,M464:M474,M476:M478)/H423</f>
        <v>845.17647058823525</v>
      </c>
      <c r="J423" s="14" t="s">
        <v>13</v>
      </c>
      <c r="K423" s="15">
        <f>SUM(L460:L462,L464:L474,L476:L478)</f>
        <v>0</v>
      </c>
      <c r="L423" s="16">
        <f>U419</f>
        <v>0</v>
      </c>
      <c r="M423" s="18"/>
      <c r="N423" s="111"/>
      <c r="O423" s="114"/>
      <c r="P423" s="87"/>
      <c r="Z423" t="s">
        <v>221</v>
      </c>
    </row>
    <row r="424" spans="2:26" ht="31.5" x14ac:dyDescent="0.25">
      <c r="B424" s="98"/>
      <c r="C424" s="99"/>
      <c r="D424" s="99"/>
      <c r="E424" s="106"/>
      <c r="F424" s="107"/>
      <c r="G424" s="11" t="s">
        <v>17</v>
      </c>
      <c r="H424" s="12">
        <f>SUBTOTAL(2,K482:K482)</f>
        <v>1</v>
      </c>
      <c r="I424" s="13">
        <f>SUM(K482:K482)/H424</f>
        <v>2400</v>
      </c>
      <c r="J424" s="14" t="s">
        <v>13</v>
      </c>
      <c r="K424" s="15">
        <f>SUM(J482:J482)</f>
        <v>0</v>
      </c>
      <c r="L424" s="16">
        <f>V419</f>
        <v>0</v>
      </c>
      <c r="M424" s="18"/>
      <c r="N424" s="111"/>
      <c r="O424" s="114"/>
      <c r="P424" s="87"/>
      <c r="Z424" t="s">
        <v>221</v>
      </c>
    </row>
    <row r="425" spans="2:26" ht="32.25" thickBot="1" x14ac:dyDescent="0.3">
      <c r="B425" s="98"/>
      <c r="C425" s="99"/>
      <c r="D425" s="99"/>
      <c r="E425" s="106"/>
      <c r="F425" s="107"/>
      <c r="G425" s="11" t="s">
        <v>18</v>
      </c>
      <c r="H425" s="19">
        <f>SUBTOTAL(2,M482:M482)</f>
        <v>1</v>
      </c>
      <c r="I425" s="20">
        <f>SUM(M482:M482)/H425</f>
        <v>3200</v>
      </c>
      <c r="J425" s="21" t="s">
        <v>13</v>
      </c>
      <c r="K425" s="22">
        <f>SUM(L482:L482)</f>
        <v>0</v>
      </c>
      <c r="L425" s="23">
        <f>W419</f>
        <v>0</v>
      </c>
      <c r="M425" s="18"/>
      <c r="N425" s="111"/>
      <c r="O425" s="114"/>
      <c r="P425" s="87"/>
      <c r="Z425" t="s">
        <v>221</v>
      </c>
    </row>
    <row r="426" spans="2:26" ht="16.5" thickBot="1" x14ac:dyDescent="0.3">
      <c r="B426" s="100"/>
      <c r="C426" s="101"/>
      <c r="D426" s="101"/>
      <c r="E426" s="108"/>
      <c r="F426" s="109"/>
      <c r="G426" s="24" t="s">
        <v>19</v>
      </c>
      <c r="H426" s="25"/>
      <c r="I426" s="25"/>
      <c r="J426" s="25"/>
      <c r="K426" s="26">
        <f>SUM(K419:K425)</f>
        <v>0</v>
      </c>
      <c r="L426" s="27">
        <f>SUM(L419:L425)</f>
        <v>0</v>
      </c>
      <c r="M426" s="18"/>
      <c r="N426" s="112"/>
      <c r="O426" s="115"/>
      <c r="P426" s="88"/>
      <c r="Z426" t="s">
        <v>221</v>
      </c>
    </row>
    <row r="427" spans="2:26" ht="15.75" collapsed="1" thickBot="1" x14ac:dyDescent="0.3">
      <c r="B427" s="89" t="s">
        <v>20</v>
      </c>
      <c r="C427" s="90"/>
      <c r="D427" s="90"/>
      <c r="E427" s="91"/>
      <c r="F427" s="91"/>
      <c r="G427" s="91"/>
      <c r="H427" s="91"/>
      <c r="I427" s="91"/>
      <c r="J427" s="91"/>
      <c r="K427" s="91"/>
      <c r="L427" s="91"/>
      <c r="M427" s="91"/>
      <c r="N427" s="91"/>
      <c r="O427" s="91"/>
      <c r="P427" s="92"/>
      <c r="Z427" t="s">
        <v>221</v>
      </c>
    </row>
    <row r="428" spans="2:26" hidden="1" outlineLevel="1" x14ac:dyDescent="0.25">
      <c r="B428" s="28" t="s">
        <v>21</v>
      </c>
      <c r="C428" s="29"/>
      <c r="D428" s="29"/>
      <c r="E428" s="30"/>
      <c r="F428" s="30"/>
      <c r="G428" s="29"/>
      <c r="H428" s="30"/>
      <c r="I428" s="31"/>
      <c r="J428" s="30"/>
      <c r="K428" s="31"/>
      <c r="L428" s="30"/>
      <c r="M428" s="31"/>
      <c r="N428" s="30"/>
      <c r="O428" s="30"/>
      <c r="P428" s="32"/>
      <c r="Z428" t="s">
        <v>221</v>
      </c>
    </row>
    <row r="429" spans="2:26" hidden="1" outlineLevel="1" x14ac:dyDescent="0.25">
      <c r="B429" s="33" t="s">
        <v>221</v>
      </c>
      <c r="C429" s="29"/>
      <c r="D429" s="29"/>
      <c r="E429" s="30"/>
      <c r="F429" s="30"/>
      <c r="G429" s="29"/>
      <c r="H429" s="30"/>
      <c r="I429" s="31"/>
      <c r="J429" s="30"/>
      <c r="K429" s="31"/>
      <c r="L429" s="30"/>
      <c r="M429" s="31"/>
      <c r="N429" s="30"/>
      <c r="O429" s="30"/>
      <c r="P429" s="32"/>
      <c r="Z429" t="s">
        <v>221</v>
      </c>
    </row>
    <row r="430" spans="2:26" hidden="1" outlineLevel="1" x14ac:dyDescent="0.25">
      <c r="B430" s="28"/>
      <c r="C430" s="29"/>
      <c r="D430" s="29"/>
      <c r="E430" s="30"/>
      <c r="F430" s="30"/>
      <c r="G430" s="29"/>
      <c r="H430" s="30"/>
      <c r="I430" s="31"/>
      <c r="J430" s="30"/>
      <c r="K430" s="31"/>
      <c r="L430" s="30"/>
      <c r="M430" s="31"/>
      <c r="N430" s="30"/>
      <c r="O430" s="30"/>
      <c r="P430" s="32"/>
      <c r="Z430" t="s">
        <v>221</v>
      </c>
    </row>
    <row r="431" spans="2:26" hidden="1" outlineLevel="1" x14ac:dyDescent="0.25">
      <c r="B431" s="34"/>
      <c r="C431" s="29"/>
      <c r="D431" s="29"/>
      <c r="E431" s="30"/>
      <c r="F431" s="30"/>
      <c r="G431" s="29"/>
      <c r="H431" s="30"/>
      <c r="I431" s="31"/>
      <c r="J431" s="30"/>
      <c r="K431" s="31"/>
      <c r="L431" s="30"/>
      <c r="M431" s="31"/>
      <c r="N431" s="30"/>
      <c r="O431" s="30"/>
      <c r="P431" s="32"/>
      <c r="Z431" t="s">
        <v>221</v>
      </c>
    </row>
    <row r="432" spans="2:26" hidden="1" outlineLevel="1" x14ac:dyDescent="0.25">
      <c r="B432" s="35"/>
      <c r="C432" s="36"/>
      <c r="D432" s="36"/>
      <c r="E432" s="37"/>
      <c r="F432" s="37"/>
      <c r="G432" s="36"/>
      <c r="H432" s="37"/>
      <c r="I432" s="18"/>
      <c r="J432" s="37"/>
      <c r="K432" s="18"/>
      <c r="L432" s="37"/>
      <c r="M432" s="18"/>
      <c r="N432" s="37"/>
      <c r="O432" s="37"/>
      <c r="P432" s="38"/>
      <c r="Z432" t="s">
        <v>221</v>
      </c>
    </row>
    <row r="433" spans="2:26" ht="18.75" hidden="1" outlineLevel="1" x14ac:dyDescent="0.25">
      <c r="B433" s="39" t="s">
        <v>22</v>
      </c>
      <c r="C433" s="40"/>
      <c r="D433" s="40"/>
      <c r="E433" s="41"/>
      <c r="F433" s="41"/>
      <c r="G433" s="40"/>
      <c r="H433" s="41"/>
      <c r="I433" s="42"/>
      <c r="J433" s="41"/>
      <c r="K433" s="42"/>
      <c r="L433" s="41"/>
      <c r="M433" s="42"/>
      <c r="N433" s="41"/>
      <c r="O433" s="41"/>
      <c r="P433" s="41"/>
      <c r="Z433" t="s">
        <v>221</v>
      </c>
    </row>
    <row r="434" spans="2:26" ht="51" hidden="1" outlineLevel="1" x14ac:dyDescent="0.25">
      <c r="B434" s="43" t="s">
        <v>23</v>
      </c>
      <c r="C434" s="44" t="s">
        <v>24</v>
      </c>
      <c r="D434" s="44" t="s">
        <v>25</v>
      </c>
      <c r="E434" s="44" t="s">
        <v>26</v>
      </c>
      <c r="F434" s="44" t="s">
        <v>27</v>
      </c>
      <c r="G434" s="44" t="s">
        <v>28</v>
      </c>
      <c r="H434" s="44" t="s">
        <v>29</v>
      </c>
      <c r="I434" s="45" t="s">
        <v>30</v>
      </c>
      <c r="J434" s="44" t="s">
        <v>620</v>
      </c>
      <c r="K434" s="45" t="s">
        <v>31</v>
      </c>
      <c r="L434" s="44" t="s">
        <v>621</v>
      </c>
      <c r="M434" s="45" t="s">
        <v>32</v>
      </c>
      <c r="N434" s="46">
        <v>2017</v>
      </c>
      <c r="O434" s="46">
        <v>2018</v>
      </c>
      <c r="P434" s="47">
        <v>2019</v>
      </c>
      <c r="Z434" t="s">
        <v>221</v>
      </c>
    </row>
    <row r="435" spans="2:26" ht="18.75" hidden="1" outlineLevel="1" x14ac:dyDescent="0.25">
      <c r="B435" s="93" t="s">
        <v>87</v>
      </c>
      <c r="C435" s="94"/>
      <c r="D435" s="94"/>
      <c r="E435" s="94"/>
      <c r="F435" s="94"/>
      <c r="G435" s="94"/>
      <c r="H435" s="94"/>
      <c r="I435" s="94"/>
      <c r="J435" s="94"/>
      <c r="K435" s="94"/>
      <c r="L435" s="94"/>
      <c r="M435" s="94"/>
      <c r="N435" s="94"/>
      <c r="O435" s="94"/>
      <c r="P435" s="95"/>
      <c r="Z435" t="s">
        <v>221</v>
      </c>
    </row>
    <row r="436" spans="2:26" ht="15.75" hidden="1" outlineLevel="1" x14ac:dyDescent="0.25">
      <c r="B436" s="48">
        <v>1</v>
      </c>
      <c r="C436" s="49" t="s">
        <v>222</v>
      </c>
      <c r="D436" s="50" t="s">
        <v>35</v>
      </c>
      <c r="E436" s="51">
        <v>368</v>
      </c>
      <c r="F436" s="48">
        <v>2017</v>
      </c>
      <c r="G436" s="52" t="s">
        <v>36</v>
      </c>
      <c r="H436" s="53"/>
      <c r="I436" s="54">
        <v>826.1</v>
      </c>
      <c r="J436" s="53"/>
      <c r="K436" s="54">
        <v>620.67999999999995</v>
      </c>
      <c r="L436" s="53"/>
      <c r="M436" s="54">
        <v>744.57999999999993</v>
      </c>
      <c r="N436" s="54">
        <f>IF(F436=2017,H436*I436+J436*K436+L436*M436,0)</f>
        <v>0</v>
      </c>
      <c r="O436" s="54">
        <f>IF(F436=2018,H436*I436+J436*K436+L436*M436,0)</f>
        <v>0</v>
      </c>
      <c r="P436" s="54">
        <f>IF(F436=2019,H436*I436+J436*K436+L436*M436,0)</f>
        <v>0</v>
      </c>
      <c r="Q436">
        <f>H436*I436</f>
        <v>0</v>
      </c>
      <c r="R436">
        <f>J436*K436</f>
        <v>0</v>
      </c>
      <c r="S436">
        <f>L436*M436</f>
        <v>0</v>
      </c>
      <c r="Y436" t="s">
        <v>223</v>
      </c>
      <c r="Z436" t="s">
        <v>221</v>
      </c>
    </row>
    <row r="437" spans="2:26" ht="15.75" hidden="1" outlineLevel="1" x14ac:dyDescent="0.25">
      <c r="B437" s="48">
        <v>2</v>
      </c>
      <c r="C437" s="49" t="s">
        <v>224</v>
      </c>
      <c r="D437" s="50" t="s">
        <v>38</v>
      </c>
      <c r="E437" s="51">
        <v>336</v>
      </c>
      <c r="F437" s="48">
        <v>2017</v>
      </c>
      <c r="G437" s="52" t="s">
        <v>36</v>
      </c>
      <c r="H437" s="53"/>
      <c r="I437" s="54">
        <v>532.40000000000009</v>
      </c>
      <c r="J437" s="53"/>
      <c r="K437" s="54">
        <v>400.02</v>
      </c>
      <c r="L437" s="53"/>
      <c r="M437" s="54">
        <v>479.08</v>
      </c>
      <c r="N437" s="54">
        <f>IF(F437=2017,H437*I437+J437*K437+L437*M437,0)</f>
        <v>0</v>
      </c>
      <c r="O437" s="54">
        <f>IF(F437=2018,H437*I437+J437*K437+L437*M437,0)</f>
        <v>0</v>
      </c>
      <c r="P437" s="54">
        <f>IF(F437=2019,H437*I437+J437*K437+L437*M437,0)</f>
        <v>0</v>
      </c>
      <c r="Q437">
        <f>H437*I437</f>
        <v>0</v>
      </c>
      <c r="R437">
        <f>J437*K437</f>
        <v>0</v>
      </c>
      <c r="S437">
        <f>L437*M437</f>
        <v>0</v>
      </c>
      <c r="Y437" t="s">
        <v>225</v>
      </c>
      <c r="Z437" t="s">
        <v>221</v>
      </c>
    </row>
    <row r="438" spans="2:26" ht="15.75" hidden="1" outlineLevel="1" x14ac:dyDescent="0.25">
      <c r="B438" s="48">
        <v>3</v>
      </c>
      <c r="C438" s="49" t="s">
        <v>226</v>
      </c>
      <c r="D438" s="50" t="s">
        <v>35</v>
      </c>
      <c r="E438" s="51">
        <v>352</v>
      </c>
      <c r="F438" s="48">
        <v>2017</v>
      </c>
      <c r="G438" s="52" t="s">
        <v>36</v>
      </c>
      <c r="H438" s="53"/>
      <c r="I438" s="54">
        <v>827.2</v>
      </c>
      <c r="J438" s="53"/>
      <c r="K438" s="54">
        <v>621.86</v>
      </c>
      <c r="L438" s="53"/>
      <c r="M438" s="54">
        <v>745.76</v>
      </c>
      <c r="N438" s="54">
        <f>IF(F438=2017,H438*I438+J438*K438+L438*M438,0)</f>
        <v>0</v>
      </c>
      <c r="O438" s="54">
        <f>IF(F438=2018,H438*I438+J438*K438+L438*M438,0)</f>
        <v>0</v>
      </c>
      <c r="P438" s="54">
        <f>IF(F438=2019,H438*I438+J438*K438+L438*M438,0)</f>
        <v>0</v>
      </c>
      <c r="Q438">
        <f>H438*I438</f>
        <v>0</v>
      </c>
      <c r="R438">
        <f>J438*K438</f>
        <v>0</v>
      </c>
      <c r="S438">
        <f>L438*M438</f>
        <v>0</v>
      </c>
      <c r="Y438" t="s">
        <v>227</v>
      </c>
      <c r="Z438" t="s">
        <v>221</v>
      </c>
    </row>
    <row r="439" spans="2:26" ht="30" hidden="1" outlineLevel="1" x14ac:dyDescent="0.25">
      <c r="B439" s="48">
        <v>4</v>
      </c>
      <c r="C439" s="49" t="s">
        <v>228</v>
      </c>
      <c r="D439" s="50" t="s">
        <v>35</v>
      </c>
      <c r="E439" s="51">
        <v>240</v>
      </c>
      <c r="F439" s="48">
        <v>2017</v>
      </c>
      <c r="G439" s="52" t="s">
        <v>36</v>
      </c>
      <c r="H439" s="53"/>
      <c r="I439" s="54">
        <v>672.1</v>
      </c>
      <c r="J439" s="53"/>
      <c r="K439" s="54">
        <v>505.03999999999996</v>
      </c>
      <c r="L439" s="53"/>
      <c r="M439" s="54">
        <v>605.33999999999992</v>
      </c>
      <c r="N439" s="54">
        <f>IF(F439=2017,H439*I439+J439*K439+L439*M439,0)</f>
        <v>0</v>
      </c>
      <c r="O439" s="54">
        <f>IF(F439=2018,H439*I439+J439*K439+L439*M439,0)</f>
        <v>0</v>
      </c>
      <c r="P439" s="54">
        <f>IF(F439=2019,H439*I439+J439*K439+L439*M439,0)</f>
        <v>0</v>
      </c>
      <c r="Q439">
        <f>H439*I439</f>
        <v>0</v>
      </c>
      <c r="R439">
        <f>J439*K439</f>
        <v>0</v>
      </c>
      <c r="S439">
        <f>L439*M439</f>
        <v>0</v>
      </c>
      <c r="Y439" t="s">
        <v>229</v>
      </c>
      <c r="Z439" t="s">
        <v>221</v>
      </c>
    </row>
    <row r="440" spans="2:26" ht="18.75" hidden="1" outlineLevel="1" x14ac:dyDescent="0.25">
      <c r="B440" s="93" t="s">
        <v>33</v>
      </c>
      <c r="C440" s="94"/>
      <c r="D440" s="94"/>
      <c r="E440" s="94"/>
      <c r="F440" s="94"/>
      <c r="G440" s="94"/>
      <c r="H440" s="94"/>
      <c r="I440" s="94"/>
      <c r="J440" s="94"/>
      <c r="K440" s="94"/>
      <c r="L440" s="94"/>
      <c r="M440" s="94"/>
      <c r="N440" s="94"/>
      <c r="O440" s="94"/>
      <c r="P440" s="95"/>
      <c r="Z440" t="s">
        <v>221</v>
      </c>
    </row>
    <row r="441" spans="2:26" ht="15.75" hidden="1" outlineLevel="1" x14ac:dyDescent="0.25">
      <c r="B441" s="48">
        <v>1</v>
      </c>
      <c r="C441" s="49" t="s">
        <v>230</v>
      </c>
      <c r="D441" s="50" t="s">
        <v>35</v>
      </c>
      <c r="E441" s="51">
        <v>288</v>
      </c>
      <c r="F441" s="48">
        <v>2019</v>
      </c>
      <c r="G441" s="52" t="s">
        <v>36</v>
      </c>
      <c r="H441" s="53"/>
      <c r="I441" s="54">
        <v>742.50000000000011</v>
      </c>
      <c r="J441" s="53"/>
      <c r="K441" s="54">
        <v>558.14</v>
      </c>
      <c r="L441" s="53"/>
      <c r="M441" s="54">
        <v>669.06</v>
      </c>
      <c r="N441" s="54">
        <f t="shared" ref="N441:N451" si="107">IF(F441=2017,H441*I441+J441*K441+L441*M441,0)</f>
        <v>0</v>
      </c>
      <c r="O441" s="54">
        <f t="shared" ref="O441:O451" si="108">IF(F441=2018,H441*I441+J441*K441+L441*M441,0)</f>
        <v>0</v>
      </c>
      <c r="P441" s="54">
        <f t="shared" ref="P441:P451" si="109">IF(F441=2019,H441*I441+J441*K441+L441*M441,0)</f>
        <v>0</v>
      </c>
      <c r="Q441">
        <f t="shared" ref="Q441:Q451" si="110">H441*I441</f>
        <v>0</v>
      </c>
      <c r="R441">
        <f t="shared" ref="R441:R451" si="111">J441*K441</f>
        <v>0</v>
      </c>
      <c r="S441">
        <f t="shared" ref="S441:S451" si="112">L441*M441</f>
        <v>0</v>
      </c>
      <c r="Y441" t="s">
        <v>52</v>
      </c>
      <c r="Z441" t="s">
        <v>221</v>
      </c>
    </row>
    <row r="442" spans="2:26" ht="15.75" hidden="1" outlineLevel="1" x14ac:dyDescent="0.25">
      <c r="B442" s="48">
        <v>2</v>
      </c>
      <c r="C442" s="49" t="s">
        <v>100</v>
      </c>
      <c r="D442" s="50" t="s">
        <v>35</v>
      </c>
      <c r="E442" s="51">
        <v>336</v>
      </c>
      <c r="F442" s="48">
        <v>2017</v>
      </c>
      <c r="G442" s="52" t="s">
        <v>36</v>
      </c>
      <c r="H442" s="53"/>
      <c r="I442" s="54">
        <v>700.7</v>
      </c>
      <c r="J442" s="53"/>
      <c r="K442" s="54">
        <v>526.28</v>
      </c>
      <c r="L442" s="53"/>
      <c r="M442" s="54">
        <v>631.29999999999995</v>
      </c>
      <c r="N442" s="54">
        <f t="shared" si="107"/>
        <v>0</v>
      </c>
      <c r="O442" s="54">
        <f t="shared" si="108"/>
        <v>0</v>
      </c>
      <c r="P442" s="54">
        <f t="shared" si="109"/>
        <v>0</v>
      </c>
      <c r="Q442">
        <f t="shared" si="110"/>
        <v>0</v>
      </c>
      <c r="R442">
        <f t="shared" si="111"/>
        <v>0</v>
      </c>
      <c r="S442">
        <f t="shared" si="112"/>
        <v>0</v>
      </c>
      <c r="Y442" t="s">
        <v>101</v>
      </c>
      <c r="Z442" t="s">
        <v>221</v>
      </c>
    </row>
    <row r="443" spans="2:26" ht="15.75" hidden="1" outlineLevel="1" x14ac:dyDescent="0.25">
      <c r="B443" s="48">
        <v>3</v>
      </c>
      <c r="C443" s="49" t="s">
        <v>231</v>
      </c>
      <c r="D443" s="50" t="s">
        <v>35</v>
      </c>
      <c r="E443" s="51">
        <v>288</v>
      </c>
      <c r="F443" s="48">
        <v>2019</v>
      </c>
      <c r="G443" s="52" t="s">
        <v>36</v>
      </c>
      <c r="H443" s="53"/>
      <c r="I443" s="54">
        <v>742.50000000000011</v>
      </c>
      <c r="J443" s="53"/>
      <c r="K443" s="54">
        <v>558.14</v>
      </c>
      <c r="L443" s="53"/>
      <c r="M443" s="54">
        <v>669.06</v>
      </c>
      <c r="N443" s="54">
        <f t="shared" si="107"/>
        <v>0</v>
      </c>
      <c r="O443" s="54">
        <f t="shared" si="108"/>
        <v>0</v>
      </c>
      <c r="P443" s="54">
        <f t="shared" si="109"/>
        <v>0</v>
      </c>
      <c r="Q443">
        <f t="shared" si="110"/>
        <v>0</v>
      </c>
      <c r="R443">
        <f t="shared" si="111"/>
        <v>0</v>
      </c>
      <c r="S443">
        <f t="shared" si="112"/>
        <v>0</v>
      </c>
      <c r="Y443" t="s">
        <v>52</v>
      </c>
      <c r="Z443" t="s">
        <v>221</v>
      </c>
    </row>
    <row r="444" spans="2:26" ht="15.75" hidden="1" outlineLevel="1" x14ac:dyDescent="0.25">
      <c r="B444" s="48">
        <v>4</v>
      </c>
      <c r="C444" s="49" t="s">
        <v>232</v>
      </c>
      <c r="D444" s="50" t="s">
        <v>35</v>
      </c>
      <c r="E444" s="51">
        <v>240</v>
      </c>
      <c r="F444" s="48">
        <v>2018</v>
      </c>
      <c r="G444" s="52" t="s">
        <v>36</v>
      </c>
      <c r="H444" s="53"/>
      <c r="I444" s="54">
        <v>742.50000000000011</v>
      </c>
      <c r="J444" s="53"/>
      <c r="K444" s="54">
        <v>558.14</v>
      </c>
      <c r="L444" s="53"/>
      <c r="M444" s="54">
        <v>669.06</v>
      </c>
      <c r="N444" s="54">
        <f t="shared" si="107"/>
        <v>0</v>
      </c>
      <c r="O444" s="54">
        <f t="shared" si="108"/>
        <v>0</v>
      </c>
      <c r="P444" s="54">
        <f t="shared" si="109"/>
        <v>0</v>
      </c>
      <c r="Q444">
        <f t="shared" si="110"/>
        <v>0</v>
      </c>
      <c r="R444">
        <f t="shared" si="111"/>
        <v>0</v>
      </c>
      <c r="S444">
        <f t="shared" si="112"/>
        <v>0</v>
      </c>
      <c r="Y444" t="s">
        <v>52</v>
      </c>
      <c r="Z444" t="s">
        <v>221</v>
      </c>
    </row>
    <row r="445" spans="2:26" ht="15.75" hidden="1" outlineLevel="1" x14ac:dyDescent="0.25">
      <c r="B445" s="48">
        <v>5</v>
      </c>
      <c r="C445" s="49" t="s">
        <v>233</v>
      </c>
      <c r="D445" s="50" t="s">
        <v>35</v>
      </c>
      <c r="E445" s="51">
        <v>240</v>
      </c>
      <c r="F445" s="48">
        <v>2019</v>
      </c>
      <c r="G445" s="52" t="s">
        <v>36</v>
      </c>
      <c r="H445" s="53"/>
      <c r="I445" s="54">
        <v>742.50000000000011</v>
      </c>
      <c r="J445" s="53"/>
      <c r="K445" s="54">
        <v>558.14</v>
      </c>
      <c r="L445" s="53"/>
      <c r="M445" s="54">
        <v>669.06</v>
      </c>
      <c r="N445" s="54">
        <f t="shared" si="107"/>
        <v>0</v>
      </c>
      <c r="O445" s="54">
        <f t="shared" si="108"/>
        <v>0</v>
      </c>
      <c r="P445" s="54">
        <f t="shared" si="109"/>
        <v>0</v>
      </c>
      <c r="Q445">
        <f t="shared" si="110"/>
        <v>0</v>
      </c>
      <c r="R445">
        <f t="shared" si="111"/>
        <v>0</v>
      </c>
      <c r="S445">
        <f t="shared" si="112"/>
        <v>0</v>
      </c>
      <c r="Y445" t="s">
        <v>52</v>
      </c>
      <c r="Z445" t="s">
        <v>221</v>
      </c>
    </row>
    <row r="446" spans="2:26" ht="30" hidden="1" outlineLevel="1" x14ac:dyDescent="0.25">
      <c r="B446" s="48">
        <v>6</v>
      </c>
      <c r="C446" s="49" t="s">
        <v>116</v>
      </c>
      <c r="D446" s="50" t="s">
        <v>35</v>
      </c>
      <c r="E446" s="51">
        <v>224</v>
      </c>
      <c r="F446" s="48">
        <v>2017</v>
      </c>
      <c r="G446" s="52" t="s">
        <v>36</v>
      </c>
      <c r="H446" s="53"/>
      <c r="I446" s="54">
        <v>656.7</v>
      </c>
      <c r="J446" s="53"/>
      <c r="K446" s="54">
        <v>493.23999999999995</v>
      </c>
      <c r="L446" s="53"/>
      <c r="M446" s="54">
        <v>591.17999999999995</v>
      </c>
      <c r="N446" s="54">
        <f t="shared" si="107"/>
        <v>0</v>
      </c>
      <c r="O446" s="54">
        <f t="shared" si="108"/>
        <v>0</v>
      </c>
      <c r="P446" s="54">
        <f t="shared" si="109"/>
        <v>0</v>
      </c>
      <c r="Q446">
        <f t="shared" si="110"/>
        <v>0</v>
      </c>
      <c r="R446">
        <f t="shared" si="111"/>
        <v>0</v>
      </c>
      <c r="S446">
        <f t="shared" si="112"/>
        <v>0</v>
      </c>
      <c r="Y446" t="s">
        <v>117</v>
      </c>
      <c r="Z446" t="s">
        <v>221</v>
      </c>
    </row>
    <row r="447" spans="2:26" ht="15.75" hidden="1" outlineLevel="1" x14ac:dyDescent="0.25">
      <c r="B447" s="48">
        <v>7</v>
      </c>
      <c r="C447" s="49" t="s">
        <v>234</v>
      </c>
      <c r="D447" s="50" t="s">
        <v>35</v>
      </c>
      <c r="E447" s="51">
        <v>240</v>
      </c>
      <c r="F447" s="48">
        <v>2018</v>
      </c>
      <c r="G447" s="52" t="s">
        <v>36</v>
      </c>
      <c r="H447" s="53"/>
      <c r="I447" s="54">
        <v>742.50000000000011</v>
      </c>
      <c r="J447" s="53"/>
      <c r="K447" s="54">
        <v>558.14</v>
      </c>
      <c r="L447" s="53"/>
      <c r="M447" s="54">
        <v>669.06</v>
      </c>
      <c r="N447" s="54">
        <f t="shared" si="107"/>
        <v>0</v>
      </c>
      <c r="O447" s="54">
        <f t="shared" si="108"/>
        <v>0</v>
      </c>
      <c r="P447" s="54">
        <f t="shared" si="109"/>
        <v>0</v>
      </c>
      <c r="Q447">
        <f t="shared" si="110"/>
        <v>0</v>
      </c>
      <c r="R447">
        <f t="shared" si="111"/>
        <v>0</v>
      </c>
      <c r="S447">
        <f t="shared" si="112"/>
        <v>0</v>
      </c>
      <c r="Y447" t="s">
        <v>52</v>
      </c>
      <c r="Z447" t="s">
        <v>221</v>
      </c>
    </row>
    <row r="448" spans="2:26" ht="15.75" hidden="1" outlineLevel="1" x14ac:dyDescent="0.25">
      <c r="B448" s="48">
        <v>8</v>
      </c>
      <c r="C448" s="49" t="s">
        <v>235</v>
      </c>
      <c r="D448" s="50" t="s">
        <v>35</v>
      </c>
      <c r="E448" s="51">
        <v>320</v>
      </c>
      <c r="F448" s="48">
        <v>2017</v>
      </c>
      <c r="G448" s="52" t="s">
        <v>36</v>
      </c>
      <c r="H448" s="53"/>
      <c r="I448" s="54">
        <v>613.80000000000007</v>
      </c>
      <c r="J448" s="53"/>
      <c r="K448" s="54">
        <v>461.38</v>
      </c>
      <c r="L448" s="53"/>
      <c r="M448" s="54">
        <v>553.41999999999996</v>
      </c>
      <c r="N448" s="54">
        <f t="shared" si="107"/>
        <v>0</v>
      </c>
      <c r="O448" s="54">
        <f t="shared" si="108"/>
        <v>0</v>
      </c>
      <c r="P448" s="54">
        <f t="shared" si="109"/>
        <v>0</v>
      </c>
      <c r="Q448">
        <f t="shared" si="110"/>
        <v>0</v>
      </c>
      <c r="R448">
        <f t="shared" si="111"/>
        <v>0</v>
      </c>
      <c r="S448">
        <f t="shared" si="112"/>
        <v>0</v>
      </c>
      <c r="Y448" t="s">
        <v>236</v>
      </c>
      <c r="Z448" t="s">
        <v>221</v>
      </c>
    </row>
    <row r="449" spans="2:26" ht="15.75" hidden="1" outlineLevel="1" x14ac:dyDescent="0.25">
      <c r="B449" s="48">
        <v>9</v>
      </c>
      <c r="C449" s="49" t="s">
        <v>237</v>
      </c>
      <c r="D449" s="50" t="s">
        <v>35</v>
      </c>
      <c r="E449" s="51">
        <v>240</v>
      </c>
      <c r="F449" s="48">
        <v>2019</v>
      </c>
      <c r="G449" s="52" t="s">
        <v>36</v>
      </c>
      <c r="H449" s="53"/>
      <c r="I449" s="54">
        <v>742.50000000000011</v>
      </c>
      <c r="J449" s="53"/>
      <c r="K449" s="54">
        <v>558.14</v>
      </c>
      <c r="L449" s="53"/>
      <c r="M449" s="54">
        <v>669.06</v>
      </c>
      <c r="N449" s="54">
        <f t="shared" si="107"/>
        <v>0</v>
      </c>
      <c r="O449" s="54">
        <f t="shared" si="108"/>
        <v>0</v>
      </c>
      <c r="P449" s="54">
        <f t="shared" si="109"/>
        <v>0</v>
      </c>
      <c r="Q449">
        <f t="shared" si="110"/>
        <v>0</v>
      </c>
      <c r="R449">
        <f t="shared" si="111"/>
        <v>0</v>
      </c>
      <c r="S449">
        <f t="shared" si="112"/>
        <v>0</v>
      </c>
      <c r="Y449" t="s">
        <v>52</v>
      </c>
      <c r="Z449" t="s">
        <v>221</v>
      </c>
    </row>
    <row r="450" spans="2:26" ht="15.75" hidden="1" outlineLevel="1" x14ac:dyDescent="0.25">
      <c r="B450" s="48">
        <v>10</v>
      </c>
      <c r="C450" s="49" t="s">
        <v>238</v>
      </c>
      <c r="D450" s="50" t="s">
        <v>35</v>
      </c>
      <c r="E450" s="51">
        <v>336</v>
      </c>
      <c r="F450" s="48">
        <v>2017</v>
      </c>
      <c r="G450" s="52" t="s">
        <v>36</v>
      </c>
      <c r="H450" s="53"/>
      <c r="I450" s="54">
        <v>553.29999999999995</v>
      </c>
      <c r="J450" s="53"/>
      <c r="K450" s="54">
        <v>416.53999999999996</v>
      </c>
      <c r="L450" s="53"/>
      <c r="M450" s="54">
        <v>497.96</v>
      </c>
      <c r="N450" s="54">
        <f t="shared" si="107"/>
        <v>0</v>
      </c>
      <c r="O450" s="54">
        <f t="shared" si="108"/>
        <v>0</v>
      </c>
      <c r="P450" s="54">
        <f t="shared" si="109"/>
        <v>0</v>
      </c>
      <c r="Q450">
        <f t="shared" si="110"/>
        <v>0</v>
      </c>
      <c r="R450">
        <f t="shared" si="111"/>
        <v>0</v>
      </c>
      <c r="S450">
        <f t="shared" si="112"/>
        <v>0</v>
      </c>
      <c r="Y450" t="s">
        <v>239</v>
      </c>
      <c r="Z450" t="s">
        <v>221</v>
      </c>
    </row>
    <row r="451" spans="2:26" ht="15.75" hidden="1" outlineLevel="1" x14ac:dyDescent="0.25">
      <c r="B451" s="48">
        <v>11</v>
      </c>
      <c r="C451" s="49" t="s">
        <v>46</v>
      </c>
      <c r="D451" s="50" t="s">
        <v>35</v>
      </c>
      <c r="E451" s="51">
        <v>384</v>
      </c>
      <c r="F451" s="48">
        <v>2018</v>
      </c>
      <c r="G451" s="52" t="s">
        <v>36</v>
      </c>
      <c r="H451" s="53"/>
      <c r="I451" s="54">
        <v>972.40000000000009</v>
      </c>
      <c r="J451" s="53"/>
      <c r="K451" s="54">
        <v>731.59999999999991</v>
      </c>
      <c r="L451" s="53"/>
      <c r="M451" s="54">
        <v>875.56</v>
      </c>
      <c r="N451" s="54">
        <f t="shared" si="107"/>
        <v>0</v>
      </c>
      <c r="O451" s="54">
        <f t="shared" si="108"/>
        <v>0</v>
      </c>
      <c r="P451" s="54">
        <f t="shared" si="109"/>
        <v>0</v>
      </c>
      <c r="Q451">
        <f t="shared" si="110"/>
        <v>0</v>
      </c>
      <c r="R451">
        <f t="shared" si="111"/>
        <v>0</v>
      </c>
      <c r="S451">
        <f t="shared" si="112"/>
        <v>0</v>
      </c>
      <c r="Y451" t="s">
        <v>240</v>
      </c>
      <c r="Z451" t="s">
        <v>221</v>
      </c>
    </row>
    <row r="452" spans="2:26" ht="18.75" hidden="1" outlineLevel="1" x14ac:dyDescent="0.25">
      <c r="B452" s="93" t="s">
        <v>48</v>
      </c>
      <c r="C452" s="94"/>
      <c r="D452" s="94"/>
      <c r="E452" s="94"/>
      <c r="F452" s="94"/>
      <c r="G452" s="94"/>
      <c r="H452" s="94"/>
      <c r="I452" s="94"/>
      <c r="J452" s="94"/>
      <c r="K452" s="94"/>
      <c r="L452" s="94"/>
      <c r="M452" s="94"/>
      <c r="N452" s="94"/>
      <c r="O452" s="94"/>
      <c r="P452" s="95"/>
      <c r="Z452" t="s">
        <v>221</v>
      </c>
    </row>
    <row r="453" spans="2:26" ht="60" hidden="1" outlineLevel="1" x14ac:dyDescent="0.25">
      <c r="B453" s="48">
        <v>1</v>
      </c>
      <c r="C453" s="49" t="s">
        <v>241</v>
      </c>
      <c r="D453" s="50" t="s">
        <v>35</v>
      </c>
      <c r="E453" s="51">
        <v>320</v>
      </c>
      <c r="F453" s="48">
        <v>2019</v>
      </c>
      <c r="G453" s="52" t="s">
        <v>36</v>
      </c>
      <c r="H453" s="53"/>
      <c r="I453" s="54">
        <v>742.50000000000011</v>
      </c>
      <c r="J453" s="53"/>
      <c r="K453" s="54">
        <v>558.14</v>
      </c>
      <c r="L453" s="53"/>
      <c r="M453" s="54">
        <v>669.06</v>
      </c>
      <c r="N453" s="54">
        <f>IF(F453=2017,H453*I453+J453*K453+L453*M453,0)</f>
        <v>0</v>
      </c>
      <c r="O453" s="54">
        <f>IF(F453=2018,H453*I453+J453*K453+L453*M453,0)</f>
        <v>0</v>
      </c>
      <c r="P453" s="54">
        <f>IF(F453=2019,H453*I453+J453*K453+L453*M453,0)</f>
        <v>0</v>
      </c>
      <c r="Q453">
        <f>H453*I453</f>
        <v>0</v>
      </c>
      <c r="R453">
        <f>J453*K453</f>
        <v>0</v>
      </c>
      <c r="S453">
        <f>L453*M453</f>
        <v>0</v>
      </c>
      <c r="Y453" t="s">
        <v>52</v>
      </c>
      <c r="Z453" t="s">
        <v>221</v>
      </c>
    </row>
    <row r="454" spans="2:26" ht="45" hidden="1" outlineLevel="1" x14ac:dyDescent="0.25">
      <c r="B454" s="48">
        <v>2</v>
      </c>
      <c r="C454" s="49" t="s">
        <v>242</v>
      </c>
      <c r="D454" s="50" t="s">
        <v>35</v>
      </c>
      <c r="E454" s="51">
        <v>320</v>
      </c>
      <c r="F454" s="48">
        <v>2019</v>
      </c>
      <c r="G454" s="52" t="s">
        <v>36</v>
      </c>
      <c r="H454" s="53"/>
      <c r="I454" s="54">
        <v>742.50000000000011</v>
      </c>
      <c r="J454" s="53"/>
      <c r="K454" s="54">
        <v>558.14</v>
      </c>
      <c r="L454" s="53"/>
      <c r="M454" s="54">
        <v>669.06</v>
      </c>
      <c r="N454" s="54">
        <f>IF(F454=2017,H454*I454+J454*K454+L454*M454,0)</f>
        <v>0</v>
      </c>
      <c r="O454" s="54">
        <f>IF(F454=2018,H454*I454+J454*K454+L454*M454,0)</f>
        <v>0</v>
      </c>
      <c r="P454" s="54">
        <f>IF(F454=2019,H454*I454+J454*K454+L454*M454,0)</f>
        <v>0</v>
      </c>
      <c r="Q454">
        <f>H454*I454</f>
        <v>0</v>
      </c>
      <c r="R454">
        <f>J454*K454</f>
        <v>0</v>
      </c>
      <c r="S454">
        <f>L454*M454</f>
        <v>0</v>
      </c>
      <c r="Y454" t="s">
        <v>52</v>
      </c>
      <c r="Z454" t="s">
        <v>221</v>
      </c>
    </row>
    <row r="455" spans="2:26" ht="45" hidden="1" outlineLevel="1" x14ac:dyDescent="0.25">
      <c r="B455" s="48">
        <v>3</v>
      </c>
      <c r="C455" s="49" t="s">
        <v>243</v>
      </c>
      <c r="D455" s="50" t="s">
        <v>35</v>
      </c>
      <c r="E455" s="51">
        <v>320</v>
      </c>
      <c r="F455" s="48">
        <v>2019</v>
      </c>
      <c r="G455" s="52" t="s">
        <v>36</v>
      </c>
      <c r="H455" s="53"/>
      <c r="I455" s="54">
        <v>742.50000000000011</v>
      </c>
      <c r="J455" s="53"/>
      <c r="K455" s="54">
        <v>558.14</v>
      </c>
      <c r="L455" s="53"/>
      <c r="M455" s="54">
        <v>669.06</v>
      </c>
      <c r="N455" s="54">
        <f>IF(F455=2017,H455*I455+J455*K455+L455*M455,0)</f>
        <v>0</v>
      </c>
      <c r="O455" s="54">
        <f>IF(F455=2018,H455*I455+J455*K455+L455*M455,0)</f>
        <v>0</v>
      </c>
      <c r="P455" s="54">
        <f>IF(F455=2019,H455*I455+J455*K455+L455*M455,0)</f>
        <v>0</v>
      </c>
      <c r="Q455">
        <f>H455*I455</f>
        <v>0</v>
      </c>
      <c r="R455">
        <f>J455*K455</f>
        <v>0</v>
      </c>
      <c r="S455">
        <f>L455*M455</f>
        <v>0</v>
      </c>
      <c r="Y455" t="s">
        <v>52</v>
      </c>
      <c r="Z455" t="s">
        <v>221</v>
      </c>
    </row>
    <row r="456" spans="2:26" hidden="1" outlineLevel="1" x14ac:dyDescent="0.25">
      <c r="Z456" t="s">
        <v>221</v>
      </c>
    </row>
    <row r="457" spans="2:26" ht="18.75" hidden="1" outlineLevel="1" x14ac:dyDescent="0.25">
      <c r="B457" s="39" t="s">
        <v>68</v>
      </c>
      <c r="C457" s="40"/>
      <c r="D457" s="55"/>
      <c r="E457" s="41"/>
      <c r="F457" s="56"/>
      <c r="G457" s="40"/>
      <c r="H457" s="41"/>
      <c r="I457" s="42"/>
      <c r="J457" s="56"/>
      <c r="K457" s="42"/>
      <c r="L457" s="41"/>
      <c r="M457" s="42"/>
      <c r="N457" s="41"/>
      <c r="O457" s="41"/>
      <c r="P457" s="56"/>
      <c r="Z457" t="s">
        <v>221</v>
      </c>
    </row>
    <row r="458" spans="2:26" ht="51" hidden="1" outlineLevel="1" x14ac:dyDescent="0.25">
      <c r="B458" s="43" t="s">
        <v>23</v>
      </c>
      <c r="C458" s="44" t="s">
        <v>24</v>
      </c>
      <c r="D458" s="44" t="s">
        <v>25</v>
      </c>
      <c r="E458" s="44" t="s">
        <v>26</v>
      </c>
      <c r="F458" s="44" t="s">
        <v>27</v>
      </c>
      <c r="G458" s="44" t="s">
        <v>28</v>
      </c>
      <c r="H458" s="44" t="s">
        <v>69</v>
      </c>
      <c r="I458" s="45" t="s">
        <v>69</v>
      </c>
      <c r="J458" s="44" t="s">
        <v>622</v>
      </c>
      <c r="K458" s="45" t="s">
        <v>70</v>
      </c>
      <c r="L458" s="44" t="s">
        <v>623</v>
      </c>
      <c r="M458" s="45" t="s">
        <v>71</v>
      </c>
      <c r="N458" s="46">
        <v>2017</v>
      </c>
      <c r="O458" s="46">
        <v>2018</v>
      </c>
      <c r="P458" s="47">
        <v>2019</v>
      </c>
      <c r="Z458" t="s">
        <v>221</v>
      </c>
    </row>
    <row r="459" spans="2:26" ht="18.75" hidden="1" outlineLevel="1" x14ac:dyDescent="0.25">
      <c r="B459" s="93" t="s">
        <v>87</v>
      </c>
      <c r="C459" s="94"/>
      <c r="D459" s="94"/>
      <c r="E459" s="94"/>
      <c r="F459" s="94"/>
      <c r="G459" s="94"/>
      <c r="H459" s="94"/>
      <c r="I459" s="94"/>
      <c r="J459" s="94"/>
      <c r="K459" s="94"/>
      <c r="L459" s="94"/>
      <c r="M459" s="94"/>
      <c r="N459" s="94"/>
      <c r="O459" s="94"/>
      <c r="P459" s="95"/>
      <c r="Z459" t="s">
        <v>221</v>
      </c>
    </row>
    <row r="460" spans="2:26" ht="30" hidden="1" outlineLevel="1" x14ac:dyDescent="0.25">
      <c r="B460" s="48">
        <v>1</v>
      </c>
      <c r="C460" s="49" t="s">
        <v>224</v>
      </c>
      <c r="D460" s="50" t="s">
        <v>72</v>
      </c>
      <c r="E460" s="51"/>
      <c r="F460" s="48">
        <v>2017</v>
      </c>
      <c r="G460" s="52" t="s">
        <v>73</v>
      </c>
      <c r="H460" s="57" t="s">
        <v>69</v>
      </c>
      <c r="I460" s="58" t="s">
        <v>69</v>
      </c>
      <c r="J460" s="53"/>
      <c r="K460" s="54">
        <v>776</v>
      </c>
      <c r="L460" s="53"/>
      <c r="M460" s="54">
        <v>931</v>
      </c>
      <c r="N460" s="59">
        <f>IF(F460=2017,J460*K460+L460*M460,0)</f>
        <v>0</v>
      </c>
      <c r="O460" s="54">
        <f>IF(F460=2018,J460*K460+L460*M460,0)</f>
        <v>0</v>
      </c>
      <c r="P460" s="54">
        <f>IF(F460=2019,J460*K460+L460*M460,0)</f>
        <v>0</v>
      </c>
      <c r="T460">
        <f>J460*K460</f>
        <v>0</v>
      </c>
      <c r="U460">
        <f>L460*M460</f>
        <v>0</v>
      </c>
      <c r="Y460" t="s">
        <v>52</v>
      </c>
      <c r="Z460" t="s">
        <v>221</v>
      </c>
    </row>
    <row r="461" spans="2:26" ht="30" hidden="1" outlineLevel="1" x14ac:dyDescent="0.25">
      <c r="B461" s="48">
        <v>2</v>
      </c>
      <c r="C461" s="49" t="s">
        <v>226</v>
      </c>
      <c r="D461" s="50" t="s">
        <v>72</v>
      </c>
      <c r="E461" s="51"/>
      <c r="F461" s="48">
        <v>2017</v>
      </c>
      <c r="G461" s="52" t="s">
        <v>73</v>
      </c>
      <c r="H461" s="57" t="s">
        <v>69</v>
      </c>
      <c r="I461" s="58" t="s">
        <v>69</v>
      </c>
      <c r="J461" s="53"/>
      <c r="K461" s="54">
        <v>777</v>
      </c>
      <c r="L461" s="53"/>
      <c r="M461" s="54">
        <v>932</v>
      </c>
      <c r="N461" s="59">
        <f>IF(F461=2017,J461*K461+L461*M461,0)</f>
        <v>0</v>
      </c>
      <c r="O461" s="54">
        <f>IF(F461=2018,J461*K461+L461*M461,0)</f>
        <v>0</v>
      </c>
      <c r="P461" s="54">
        <f>IF(F461=2019,J461*K461+L461*M461,0)</f>
        <v>0</v>
      </c>
      <c r="T461">
        <f>J461*K461</f>
        <v>0</v>
      </c>
      <c r="U461">
        <f>L461*M461</f>
        <v>0</v>
      </c>
      <c r="Y461" t="s">
        <v>52</v>
      </c>
      <c r="Z461" t="s">
        <v>221</v>
      </c>
    </row>
    <row r="462" spans="2:26" ht="30" hidden="1" outlineLevel="1" x14ac:dyDescent="0.25">
      <c r="B462" s="48">
        <v>3</v>
      </c>
      <c r="C462" s="49" t="s">
        <v>228</v>
      </c>
      <c r="D462" s="50" t="s">
        <v>72</v>
      </c>
      <c r="E462" s="51"/>
      <c r="F462" s="48">
        <v>2018</v>
      </c>
      <c r="G462" s="52" t="s">
        <v>73</v>
      </c>
      <c r="H462" s="57" t="s">
        <v>69</v>
      </c>
      <c r="I462" s="58" t="s">
        <v>69</v>
      </c>
      <c r="J462" s="53"/>
      <c r="K462" s="54">
        <v>631</v>
      </c>
      <c r="L462" s="53"/>
      <c r="M462" s="54">
        <v>757</v>
      </c>
      <c r="N462" s="59">
        <f>IF(F462=2017,J462*K462+L462*M462,0)</f>
        <v>0</v>
      </c>
      <c r="O462" s="54">
        <f>IF(F462=2018,J462*K462+L462*M462,0)</f>
        <v>0</v>
      </c>
      <c r="P462" s="54">
        <f>IF(F462=2019,J462*K462+L462*M462,0)</f>
        <v>0</v>
      </c>
      <c r="T462">
        <f>J462*K462</f>
        <v>0</v>
      </c>
      <c r="U462">
        <f>L462*M462</f>
        <v>0</v>
      </c>
      <c r="Y462" t="s">
        <v>52</v>
      </c>
      <c r="Z462" t="s">
        <v>221</v>
      </c>
    </row>
    <row r="463" spans="2:26" ht="18.75" hidden="1" outlineLevel="1" x14ac:dyDescent="0.25">
      <c r="B463" s="93" t="s">
        <v>33</v>
      </c>
      <c r="C463" s="94"/>
      <c r="D463" s="94"/>
      <c r="E463" s="94"/>
      <c r="F463" s="94"/>
      <c r="G463" s="94"/>
      <c r="H463" s="94"/>
      <c r="I463" s="94"/>
      <c r="J463" s="94"/>
      <c r="K463" s="94"/>
      <c r="L463" s="94"/>
      <c r="M463" s="94"/>
      <c r="N463" s="94"/>
      <c r="O463" s="94"/>
      <c r="P463" s="95"/>
      <c r="Z463" t="s">
        <v>221</v>
      </c>
    </row>
    <row r="464" spans="2:26" ht="30" hidden="1" outlineLevel="1" x14ac:dyDescent="0.25">
      <c r="B464" s="48">
        <v>1</v>
      </c>
      <c r="C464" s="49" t="s">
        <v>230</v>
      </c>
      <c r="D464" s="50" t="s">
        <v>72</v>
      </c>
      <c r="E464" s="51"/>
      <c r="F464" s="48">
        <v>2019</v>
      </c>
      <c r="G464" s="52" t="s">
        <v>73</v>
      </c>
      <c r="H464" s="57" t="s">
        <v>69</v>
      </c>
      <c r="I464" s="58" t="s">
        <v>69</v>
      </c>
      <c r="J464" s="53"/>
      <c r="K464" s="54">
        <v>698</v>
      </c>
      <c r="L464" s="53"/>
      <c r="M464" s="54">
        <v>836</v>
      </c>
      <c r="N464" s="59">
        <f t="shared" ref="N464:N474" si="113">IF(F464=2017,J464*K464+L464*M464,0)</f>
        <v>0</v>
      </c>
      <c r="O464" s="54">
        <f t="shared" ref="O464:O474" si="114">IF(F464=2018,J464*K464+L464*M464,0)</f>
        <v>0</v>
      </c>
      <c r="P464" s="54">
        <f t="shared" ref="P464:P474" si="115">IF(F464=2019,J464*K464+L464*M464,0)</f>
        <v>0</v>
      </c>
      <c r="T464">
        <f t="shared" ref="T464:T474" si="116">J464*K464</f>
        <v>0</v>
      </c>
      <c r="U464">
        <f t="shared" ref="U464:U474" si="117">L464*M464</f>
        <v>0</v>
      </c>
      <c r="Y464" t="s">
        <v>52</v>
      </c>
      <c r="Z464" t="s">
        <v>221</v>
      </c>
    </row>
    <row r="465" spans="2:26" ht="30" hidden="1" outlineLevel="1" x14ac:dyDescent="0.25">
      <c r="B465" s="48">
        <v>2</v>
      </c>
      <c r="C465" s="49" t="s">
        <v>100</v>
      </c>
      <c r="D465" s="50" t="s">
        <v>72</v>
      </c>
      <c r="E465" s="51"/>
      <c r="F465" s="48">
        <v>2017</v>
      </c>
      <c r="G465" s="52" t="s">
        <v>73</v>
      </c>
      <c r="H465" s="57" t="s">
        <v>69</v>
      </c>
      <c r="I465" s="58" t="s">
        <v>69</v>
      </c>
      <c r="J465" s="53"/>
      <c r="K465" s="54">
        <v>698</v>
      </c>
      <c r="L465" s="53"/>
      <c r="M465" s="54">
        <v>836</v>
      </c>
      <c r="N465" s="59">
        <f t="shared" si="113"/>
        <v>0</v>
      </c>
      <c r="O465" s="54">
        <f t="shared" si="114"/>
        <v>0</v>
      </c>
      <c r="P465" s="54">
        <f t="shared" si="115"/>
        <v>0</v>
      </c>
      <c r="T465">
        <f t="shared" si="116"/>
        <v>0</v>
      </c>
      <c r="U465">
        <f t="shared" si="117"/>
        <v>0</v>
      </c>
      <c r="Y465" t="s">
        <v>52</v>
      </c>
      <c r="Z465" t="s">
        <v>221</v>
      </c>
    </row>
    <row r="466" spans="2:26" ht="30" hidden="1" outlineLevel="1" x14ac:dyDescent="0.25">
      <c r="B466" s="48">
        <v>3</v>
      </c>
      <c r="C466" s="49" t="s">
        <v>231</v>
      </c>
      <c r="D466" s="50" t="s">
        <v>72</v>
      </c>
      <c r="E466" s="51"/>
      <c r="F466" s="48">
        <v>2019</v>
      </c>
      <c r="G466" s="52" t="s">
        <v>73</v>
      </c>
      <c r="H466" s="57" t="s">
        <v>69</v>
      </c>
      <c r="I466" s="58" t="s">
        <v>69</v>
      </c>
      <c r="J466" s="53"/>
      <c r="K466" s="54">
        <v>698</v>
      </c>
      <c r="L466" s="53"/>
      <c r="M466" s="54">
        <v>836</v>
      </c>
      <c r="N466" s="59">
        <f t="shared" si="113"/>
        <v>0</v>
      </c>
      <c r="O466" s="54">
        <f t="shared" si="114"/>
        <v>0</v>
      </c>
      <c r="P466" s="54">
        <f t="shared" si="115"/>
        <v>0</v>
      </c>
      <c r="T466">
        <f t="shared" si="116"/>
        <v>0</v>
      </c>
      <c r="U466">
        <f t="shared" si="117"/>
        <v>0</v>
      </c>
      <c r="Y466" t="s">
        <v>52</v>
      </c>
      <c r="Z466" t="s">
        <v>221</v>
      </c>
    </row>
    <row r="467" spans="2:26" ht="30" hidden="1" outlineLevel="1" x14ac:dyDescent="0.25">
      <c r="B467" s="48">
        <v>4</v>
      </c>
      <c r="C467" s="49" t="s">
        <v>232</v>
      </c>
      <c r="D467" s="50" t="s">
        <v>72</v>
      </c>
      <c r="E467" s="51"/>
      <c r="F467" s="48">
        <v>2019</v>
      </c>
      <c r="G467" s="52" t="s">
        <v>73</v>
      </c>
      <c r="H467" s="57" t="s">
        <v>69</v>
      </c>
      <c r="I467" s="58" t="s">
        <v>69</v>
      </c>
      <c r="J467" s="53"/>
      <c r="K467" s="54">
        <v>698</v>
      </c>
      <c r="L467" s="53"/>
      <c r="M467" s="54">
        <v>836</v>
      </c>
      <c r="N467" s="59">
        <f t="shared" si="113"/>
        <v>0</v>
      </c>
      <c r="O467" s="54">
        <f t="shared" si="114"/>
        <v>0</v>
      </c>
      <c r="P467" s="54">
        <f t="shared" si="115"/>
        <v>0</v>
      </c>
      <c r="T467">
        <f t="shared" si="116"/>
        <v>0</v>
      </c>
      <c r="U467">
        <f t="shared" si="117"/>
        <v>0</v>
      </c>
      <c r="Y467" t="s">
        <v>52</v>
      </c>
      <c r="Z467" t="s">
        <v>221</v>
      </c>
    </row>
    <row r="468" spans="2:26" ht="30" hidden="1" outlineLevel="1" x14ac:dyDescent="0.25">
      <c r="B468" s="48">
        <v>5</v>
      </c>
      <c r="C468" s="49" t="s">
        <v>233</v>
      </c>
      <c r="D468" s="50" t="s">
        <v>72</v>
      </c>
      <c r="E468" s="51"/>
      <c r="F468" s="48">
        <v>2019</v>
      </c>
      <c r="G468" s="52" t="s">
        <v>73</v>
      </c>
      <c r="H468" s="57" t="s">
        <v>69</v>
      </c>
      <c r="I468" s="58" t="s">
        <v>69</v>
      </c>
      <c r="J468" s="53"/>
      <c r="K468" s="54">
        <v>698</v>
      </c>
      <c r="L468" s="53"/>
      <c r="M468" s="54">
        <v>836</v>
      </c>
      <c r="N468" s="59">
        <f t="shared" si="113"/>
        <v>0</v>
      </c>
      <c r="O468" s="54">
        <f t="shared" si="114"/>
        <v>0</v>
      </c>
      <c r="P468" s="54">
        <f t="shared" si="115"/>
        <v>0</v>
      </c>
      <c r="T468">
        <f t="shared" si="116"/>
        <v>0</v>
      </c>
      <c r="U468">
        <f t="shared" si="117"/>
        <v>0</v>
      </c>
      <c r="Y468" t="s">
        <v>52</v>
      </c>
      <c r="Z468" t="s">
        <v>221</v>
      </c>
    </row>
    <row r="469" spans="2:26" ht="30" hidden="1" outlineLevel="1" x14ac:dyDescent="0.25">
      <c r="B469" s="48">
        <v>6</v>
      </c>
      <c r="C469" s="49" t="s">
        <v>116</v>
      </c>
      <c r="D469" s="50" t="s">
        <v>72</v>
      </c>
      <c r="E469" s="51"/>
      <c r="F469" s="48">
        <v>2017</v>
      </c>
      <c r="G469" s="52" t="s">
        <v>73</v>
      </c>
      <c r="H469" s="57" t="s">
        <v>69</v>
      </c>
      <c r="I469" s="58" t="s">
        <v>69</v>
      </c>
      <c r="J469" s="53"/>
      <c r="K469" s="54">
        <v>698</v>
      </c>
      <c r="L469" s="53"/>
      <c r="M469" s="54">
        <v>836</v>
      </c>
      <c r="N469" s="59">
        <f t="shared" si="113"/>
        <v>0</v>
      </c>
      <c r="O469" s="54">
        <f t="shared" si="114"/>
        <v>0</v>
      </c>
      <c r="P469" s="54">
        <f t="shared" si="115"/>
        <v>0</v>
      </c>
      <c r="T469">
        <f t="shared" si="116"/>
        <v>0</v>
      </c>
      <c r="U469">
        <f t="shared" si="117"/>
        <v>0</v>
      </c>
      <c r="Y469" t="s">
        <v>52</v>
      </c>
      <c r="Z469" t="s">
        <v>221</v>
      </c>
    </row>
    <row r="470" spans="2:26" ht="30" hidden="1" outlineLevel="1" x14ac:dyDescent="0.25">
      <c r="B470" s="48">
        <v>7</v>
      </c>
      <c r="C470" s="49" t="s">
        <v>234</v>
      </c>
      <c r="D470" s="50" t="s">
        <v>72</v>
      </c>
      <c r="E470" s="51"/>
      <c r="F470" s="48">
        <v>2019</v>
      </c>
      <c r="G470" s="52" t="s">
        <v>73</v>
      </c>
      <c r="H470" s="57" t="s">
        <v>69</v>
      </c>
      <c r="I470" s="58" t="s">
        <v>69</v>
      </c>
      <c r="J470" s="53"/>
      <c r="K470" s="54">
        <v>698</v>
      </c>
      <c r="L470" s="53"/>
      <c r="M470" s="54">
        <v>836</v>
      </c>
      <c r="N470" s="59">
        <f t="shared" si="113"/>
        <v>0</v>
      </c>
      <c r="O470" s="54">
        <f t="shared" si="114"/>
        <v>0</v>
      </c>
      <c r="P470" s="54">
        <f t="shared" si="115"/>
        <v>0</v>
      </c>
      <c r="T470">
        <f t="shared" si="116"/>
        <v>0</v>
      </c>
      <c r="U470">
        <f t="shared" si="117"/>
        <v>0</v>
      </c>
      <c r="Y470" t="s">
        <v>52</v>
      </c>
      <c r="Z470" t="s">
        <v>221</v>
      </c>
    </row>
    <row r="471" spans="2:26" ht="30" hidden="1" outlineLevel="1" x14ac:dyDescent="0.25">
      <c r="B471" s="48">
        <v>8</v>
      </c>
      <c r="C471" s="49" t="s">
        <v>235</v>
      </c>
      <c r="D471" s="50" t="s">
        <v>72</v>
      </c>
      <c r="E471" s="51"/>
      <c r="F471" s="48">
        <v>2017</v>
      </c>
      <c r="G471" s="52" t="s">
        <v>73</v>
      </c>
      <c r="H471" s="57" t="s">
        <v>69</v>
      </c>
      <c r="I471" s="58" t="s">
        <v>69</v>
      </c>
      <c r="J471" s="53"/>
      <c r="K471" s="54">
        <v>698</v>
      </c>
      <c r="L471" s="53"/>
      <c r="M471" s="54">
        <v>836</v>
      </c>
      <c r="N471" s="59">
        <f t="shared" si="113"/>
        <v>0</v>
      </c>
      <c r="O471" s="54">
        <f t="shared" si="114"/>
        <v>0</v>
      </c>
      <c r="P471" s="54">
        <f t="shared" si="115"/>
        <v>0</v>
      </c>
      <c r="T471">
        <f t="shared" si="116"/>
        <v>0</v>
      </c>
      <c r="U471">
        <f t="shared" si="117"/>
        <v>0</v>
      </c>
      <c r="Y471" t="s">
        <v>244</v>
      </c>
      <c r="Z471" t="s">
        <v>221</v>
      </c>
    </row>
    <row r="472" spans="2:26" ht="30" hidden="1" outlineLevel="1" x14ac:dyDescent="0.25">
      <c r="B472" s="48">
        <v>9</v>
      </c>
      <c r="C472" s="49" t="s">
        <v>237</v>
      </c>
      <c r="D472" s="50" t="s">
        <v>72</v>
      </c>
      <c r="E472" s="51"/>
      <c r="F472" s="48">
        <v>2019</v>
      </c>
      <c r="G472" s="52" t="s">
        <v>73</v>
      </c>
      <c r="H472" s="57" t="s">
        <v>69</v>
      </c>
      <c r="I472" s="58" t="s">
        <v>69</v>
      </c>
      <c r="J472" s="53"/>
      <c r="K472" s="54">
        <v>698</v>
      </c>
      <c r="L472" s="53"/>
      <c r="M472" s="54">
        <v>836</v>
      </c>
      <c r="N472" s="59">
        <f t="shared" si="113"/>
        <v>0</v>
      </c>
      <c r="O472" s="54">
        <f t="shared" si="114"/>
        <v>0</v>
      </c>
      <c r="P472" s="54">
        <f t="shared" si="115"/>
        <v>0</v>
      </c>
      <c r="T472">
        <f t="shared" si="116"/>
        <v>0</v>
      </c>
      <c r="U472">
        <f t="shared" si="117"/>
        <v>0</v>
      </c>
      <c r="Y472" t="s">
        <v>52</v>
      </c>
      <c r="Z472" t="s">
        <v>221</v>
      </c>
    </row>
    <row r="473" spans="2:26" ht="30" hidden="1" outlineLevel="1" x14ac:dyDescent="0.25">
      <c r="B473" s="48">
        <v>10</v>
      </c>
      <c r="C473" s="49" t="s">
        <v>238</v>
      </c>
      <c r="D473" s="50" t="s">
        <v>72</v>
      </c>
      <c r="E473" s="51"/>
      <c r="F473" s="48">
        <v>2018</v>
      </c>
      <c r="G473" s="52" t="s">
        <v>73</v>
      </c>
      <c r="H473" s="57" t="s">
        <v>69</v>
      </c>
      <c r="I473" s="58" t="s">
        <v>69</v>
      </c>
      <c r="J473" s="53"/>
      <c r="K473" s="54">
        <v>521</v>
      </c>
      <c r="L473" s="53"/>
      <c r="M473" s="54">
        <v>622</v>
      </c>
      <c r="N473" s="59">
        <f t="shared" si="113"/>
        <v>0</v>
      </c>
      <c r="O473" s="54">
        <f t="shared" si="114"/>
        <v>0</v>
      </c>
      <c r="P473" s="54">
        <f t="shared" si="115"/>
        <v>0</v>
      </c>
      <c r="T473">
        <f t="shared" si="116"/>
        <v>0</v>
      </c>
      <c r="U473">
        <f t="shared" si="117"/>
        <v>0</v>
      </c>
      <c r="Y473" t="s">
        <v>52</v>
      </c>
      <c r="Z473" t="s">
        <v>221</v>
      </c>
    </row>
    <row r="474" spans="2:26" ht="30" hidden="1" outlineLevel="1" x14ac:dyDescent="0.25">
      <c r="B474" s="48">
        <v>11</v>
      </c>
      <c r="C474" s="49" t="s">
        <v>46</v>
      </c>
      <c r="D474" s="50" t="s">
        <v>72</v>
      </c>
      <c r="E474" s="51"/>
      <c r="F474" s="48">
        <v>2019</v>
      </c>
      <c r="G474" s="52" t="s">
        <v>73</v>
      </c>
      <c r="H474" s="57" t="s">
        <v>69</v>
      </c>
      <c r="I474" s="58" t="s">
        <v>69</v>
      </c>
      <c r="J474" s="53"/>
      <c r="K474" s="54">
        <v>915</v>
      </c>
      <c r="L474" s="53"/>
      <c r="M474" s="54">
        <v>1094</v>
      </c>
      <c r="N474" s="59">
        <f t="shared" si="113"/>
        <v>0</v>
      </c>
      <c r="O474" s="54">
        <f t="shared" si="114"/>
        <v>0</v>
      </c>
      <c r="P474" s="54">
        <f t="shared" si="115"/>
        <v>0</v>
      </c>
      <c r="T474">
        <f t="shared" si="116"/>
        <v>0</v>
      </c>
      <c r="U474">
        <f t="shared" si="117"/>
        <v>0</v>
      </c>
      <c r="Y474" t="s">
        <v>52</v>
      </c>
      <c r="Z474" t="s">
        <v>221</v>
      </c>
    </row>
    <row r="475" spans="2:26" ht="18.75" hidden="1" outlineLevel="1" x14ac:dyDescent="0.25">
      <c r="B475" s="93" t="s">
        <v>48</v>
      </c>
      <c r="C475" s="94"/>
      <c r="D475" s="94"/>
      <c r="E475" s="94"/>
      <c r="F475" s="94"/>
      <c r="G475" s="94"/>
      <c r="H475" s="94"/>
      <c r="I475" s="94"/>
      <c r="J475" s="94"/>
      <c r="K475" s="94"/>
      <c r="L475" s="94"/>
      <c r="M475" s="94"/>
      <c r="N475" s="94"/>
      <c r="O475" s="94"/>
      <c r="P475" s="95"/>
      <c r="Z475" t="s">
        <v>221</v>
      </c>
    </row>
    <row r="476" spans="2:26" ht="60" hidden="1" outlineLevel="1" x14ac:dyDescent="0.25">
      <c r="B476" s="48">
        <v>1</v>
      </c>
      <c r="C476" s="49" t="s">
        <v>241</v>
      </c>
      <c r="D476" s="50" t="s">
        <v>72</v>
      </c>
      <c r="E476" s="51"/>
      <c r="F476" s="48">
        <v>2019</v>
      </c>
      <c r="G476" s="52" t="s">
        <v>73</v>
      </c>
      <c r="H476" s="57" t="s">
        <v>69</v>
      </c>
      <c r="I476" s="58" t="s">
        <v>69</v>
      </c>
      <c r="J476" s="53"/>
      <c r="K476" s="54">
        <v>698</v>
      </c>
      <c r="L476" s="53"/>
      <c r="M476" s="54">
        <v>836</v>
      </c>
      <c r="N476" s="59">
        <f>IF(F476=2017,J476*K476+L476*M476,0)</f>
        <v>0</v>
      </c>
      <c r="O476" s="54">
        <f>IF(F476=2018,J476*K476+L476*M476,0)</f>
        <v>0</v>
      </c>
      <c r="P476" s="54">
        <f>IF(F476=2019,J476*K476+L476*M476,0)</f>
        <v>0</v>
      </c>
      <c r="T476">
        <f>J476*K476</f>
        <v>0</v>
      </c>
      <c r="U476">
        <f>L476*M476</f>
        <v>0</v>
      </c>
      <c r="Y476" t="s">
        <v>52</v>
      </c>
      <c r="Z476" t="s">
        <v>221</v>
      </c>
    </row>
    <row r="477" spans="2:26" ht="45" hidden="1" outlineLevel="1" x14ac:dyDescent="0.25">
      <c r="B477" s="48">
        <v>2</v>
      </c>
      <c r="C477" s="49" t="s">
        <v>242</v>
      </c>
      <c r="D477" s="50" t="s">
        <v>72</v>
      </c>
      <c r="E477" s="51"/>
      <c r="F477" s="48">
        <v>2019</v>
      </c>
      <c r="G477" s="52" t="s">
        <v>73</v>
      </c>
      <c r="H477" s="57" t="s">
        <v>69</v>
      </c>
      <c r="I477" s="58" t="s">
        <v>69</v>
      </c>
      <c r="J477" s="53"/>
      <c r="K477" s="54">
        <v>698</v>
      </c>
      <c r="L477" s="53"/>
      <c r="M477" s="54">
        <v>836</v>
      </c>
      <c r="N477" s="59">
        <f>IF(F477=2017,J477*K477+L477*M477,0)</f>
        <v>0</v>
      </c>
      <c r="O477" s="54">
        <f>IF(F477=2018,J477*K477+L477*M477,0)</f>
        <v>0</v>
      </c>
      <c r="P477" s="54">
        <f>IF(F477=2019,J477*K477+L477*M477,0)</f>
        <v>0</v>
      </c>
      <c r="T477">
        <f>J477*K477</f>
        <v>0</v>
      </c>
      <c r="U477">
        <f>L477*M477</f>
        <v>0</v>
      </c>
      <c r="Y477" t="s">
        <v>52</v>
      </c>
      <c r="Z477" t="s">
        <v>221</v>
      </c>
    </row>
    <row r="478" spans="2:26" ht="45" hidden="1" outlineLevel="1" x14ac:dyDescent="0.25">
      <c r="B478" s="48">
        <v>3</v>
      </c>
      <c r="C478" s="49" t="s">
        <v>243</v>
      </c>
      <c r="D478" s="50" t="s">
        <v>72</v>
      </c>
      <c r="E478" s="51"/>
      <c r="F478" s="48">
        <v>2019</v>
      </c>
      <c r="G478" s="52" t="s">
        <v>73</v>
      </c>
      <c r="H478" s="57" t="s">
        <v>69</v>
      </c>
      <c r="I478" s="58" t="s">
        <v>69</v>
      </c>
      <c r="J478" s="53"/>
      <c r="K478" s="54">
        <v>698</v>
      </c>
      <c r="L478" s="53"/>
      <c r="M478" s="54">
        <v>836</v>
      </c>
      <c r="N478" s="59">
        <f>IF(F478=2017,J478*K478+L478*M478,0)</f>
        <v>0</v>
      </c>
      <c r="O478" s="54">
        <f>IF(F478=2018,J478*K478+L478*M478,0)</f>
        <v>0</v>
      </c>
      <c r="P478" s="54">
        <f>IF(F478=2019,J478*K478+L478*M478,0)</f>
        <v>0</v>
      </c>
      <c r="T478">
        <f>J478*K478</f>
        <v>0</v>
      </c>
      <c r="U478">
        <f>L478*M478</f>
        <v>0</v>
      </c>
      <c r="Y478" t="s">
        <v>52</v>
      </c>
      <c r="Z478" t="s">
        <v>221</v>
      </c>
    </row>
    <row r="479" spans="2:26" hidden="1" outlineLevel="1" x14ac:dyDescent="0.25">
      <c r="Z479" t="s">
        <v>221</v>
      </c>
    </row>
    <row r="480" spans="2:26" ht="18.75" hidden="1" outlineLevel="1" x14ac:dyDescent="0.25">
      <c r="B480" s="39" t="s">
        <v>79</v>
      </c>
      <c r="C480" s="40"/>
      <c r="D480" s="55"/>
      <c r="E480" s="41"/>
      <c r="F480" s="56"/>
      <c r="G480" s="40"/>
      <c r="H480" s="41"/>
      <c r="I480" s="42"/>
      <c r="J480" s="56"/>
      <c r="K480" s="42"/>
      <c r="L480" s="41"/>
      <c r="M480" s="42"/>
      <c r="N480" s="41"/>
      <c r="O480" s="41"/>
      <c r="P480" s="56"/>
      <c r="Z480" t="s">
        <v>221</v>
      </c>
    </row>
    <row r="481" spans="2:26" ht="38.25" hidden="1" outlineLevel="1" x14ac:dyDescent="0.25">
      <c r="B481" s="43" t="s">
        <v>23</v>
      </c>
      <c r="C481" s="44" t="s">
        <v>24</v>
      </c>
      <c r="D481" s="44" t="s">
        <v>25</v>
      </c>
      <c r="E481" s="44" t="s">
        <v>26</v>
      </c>
      <c r="F481" s="44" t="s">
        <v>27</v>
      </c>
      <c r="G481" s="44" t="s">
        <v>28</v>
      </c>
      <c r="H481" s="44" t="s">
        <v>69</v>
      </c>
      <c r="I481" s="45" t="s">
        <v>69</v>
      </c>
      <c r="J481" s="44" t="s">
        <v>80</v>
      </c>
      <c r="K481" s="45" t="s">
        <v>81</v>
      </c>
      <c r="L481" s="44" t="s">
        <v>82</v>
      </c>
      <c r="M481" s="45" t="s">
        <v>83</v>
      </c>
      <c r="N481" s="46">
        <v>2017</v>
      </c>
      <c r="O481" s="46">
        <v>2018</v>
      </c>
      <c r="P481" s="47">
        <v>2019</v>
      </c>
      <c r="Z481" t="s">
        <v>221</v>
      </c>
    </row>
    <row r="482" spans="2:26" ht="15.75" hidden="1" outlineLevel="1" x14ac:dyDescent="0.25">
      <c r="B482" s="48">
        <v>1</v>
      </c>
      <c r="C482" s="49" t="s">
        <v>245</v>
      </c>
      <c r="D482" s="50" t="s">
        <v>85</v>
      </c>
      <c r="E482" s="51"/>
      <c r="F482" s="48">
        <v>2019</v>
      </c>
      <c r="G482" s="52" t="s">
        <v>85</v>
      </c>
      <c r="H482" s="57" t="s">
        <v>69</v>
      </c>
      <c r="I482" s="58" t="s">
        <v>69</v>
      </c>
      <c r="J482" s="53"/>
      <c r="K482" s="54">
        <v>2400</v>
      </c>
      <c r="L482" s="53"/>
      <c r="M482" s="54">
        <v>3200</v>
      </c>
      <c r="N482" s="59">
        <f>IF(F482=2017,J482*K482+L482*M482,0)</f>
        <v>0</v>
      </c>
      <c r="O482" s="54">
        <f>IF(F482=2018,J482*K482+L482*M482,0)</f>
        <v>0</v>
      </c>
      <c r="P482" s="54">
        <f>IF(F482=2019,J482*K482+L482*M482,0)</f>
        <v>0</v>
      </c>
      <c r="V482">
        <f>J482*K482</f>
        <v>0</v>
      </c>
      <c r="W482">
        <f>L482*M482</f>
        <v>0</v>
      </c>
      <c r="Y482" t="s">
        <v>52</v>
      </c>
      <c r="Z482" t="s">
        <v>221</v>
      </c>
    </row>
    <row r="483" spans="2:26" hidden="1" outlineLevel="1" x14ac:dyDescent="0.25">
      <c r="Z483" t="s">
        <v>221</v>
      </c>
    </row>
    <row r="484" spans="2:26" ht="15.75" thickBot="1" x14ac:dyDescent="0.3"/>
    <row r="485" spans="2:26" ht="39" thickBot="1" x14ac:dyDescent="0.3">
      <c r="B485" s="96" t="s">
        <v>246</v>
      </c>
      <c r="C485" s="97"/>
      <c r="D485" s="97"/>
      <c r="E485" s="102" t="s">
        <v>3</v>
      </c>
      <c r="F485" s="103"/>
      <c r="G485" s="4" t="s">
        <v>4</v>
      </c>
      <c r="H485" s="4" t="s">
        <v>5</v>
      </c>
      <c r="I485" s="4" t="s">
        <v>6</v>
      </c>
      <c r="J485" s="4" t="s">
        <v>7</v>
      </c>
      <c r="K485" s="5" t="s">
        <v>8</v>
      </c>
      <c r="L485" s="6" t="s">
        <v>9</v>
      </c>
      <c r="M485" s="7"/>
      <c r="N485" s="8">
        <v>2017</v>
      </c>
      <c r="O485" s="9">
        <v>2018</v>
      </c>
      <c r="P485" s="10">
        <v>2019</v>
      </c>
      <c r="Z485" t="s">
        <v>246</v>
      </c>
    </row>
    <row r="486" spans="2:26" ht="15.75" x14ac:dyDescent="0.25">
      <c r="B486" s="98"/>
      <c r="C486" s="99"/>
      <c r="D486" s="99"/>
      <c r="E486" s="104">
        <v>0</v>
      </c>
      <c r="F486" s="105"/>
      <c r="G486" s="11" t="s">
        <v>10</v>
      </c>
      <c r="H486" s="12">
        <f>SUBTOTAL(2,I503:I505,I507:I521,I523:I525)</f>
        <v>21</v>
      </c>
      <c r="I486" s="13">
        <f>SUM(I503:I505,I507:I521,I523:I525)/H486</f>
        <v>740.14285714285722</v>
      </c>
      <c r="J486" s="14" t="s">
        <v>11</v>
      </c>
      <c r="K486" s="15">
        <f>SUM(H503:H505,H507:H521,H523:H525)</f>
        <v>0</v>
      </c>
      <c r="L486" s="16">
        <f>Q486</f>
        <v>0</v>
      </c>
      <c r="M486" s="17"/>
      <c r="N486" s="110">
        <f>SUM(N503:N505,N507:N521,N523:N525,N530:N532,N534:N546,N548:N550,N554:N554)</f>
        <v>0</v>
      </c>
      <c r="O486" s="113">
        <f>SUM(O503:O505,O507:O521,O523:O525,O530:O532,O534:O546,O548:O550,O554:O554)</f>
        <v>0</v>
      </c>
      <c r="P486" s="86">
        <f>SUM(P503:P505,P507:P521,P523:P525,P530:P532,P534:P546,P548:P550,P554:P554)</f>
        <v>0</v>
      </c>
      <c r="Q486">
        <f>SUM(Q503:Q505,Q507:Q521,Q523:Q525)</f>
        <v>0</v>
      </c>
      <c r="R486">
        <f>SUM(R503:R505,R507:R521,R523:R525)</f>
        <v>0</v>
      </c>
      <c r="S486">
        <f>SUM(S503:S505,S507:S521,S523:S525)</f>
        <v>0</v>
      </c>
      <c r="T486">
        <f>SUM(T530:T532,T534:T546,T548:T550)</f>
        <v>0</v>
      </c>
      <c r="U486">
        <f>SUM(U530:U532,U534:U546,U548:U550)</f>
        <v>0</v>
      </c>
      <c r="V486">
        <f>SUM(V554:V554)</f>
        <v>0</v>
      </c>
      <c r="W486">
        <f>SUM(W554:W554)</f>
        <v>0</v>
      </c>
      <c r="Z486" t="s">
        <v>246</v>
      </c>
    </row>
    <row r="487" spans="2:26" ht="31.5" x14ac:dyDescent="0.25">
      <c r="B487" s="98"/>
      <c r="C487" s="99"/>
      <c r="D487" s="99"/>
      <c r="E487" s="106"/>
      <c r="F487" s="107"/>
      <c r="G487" s="11" t="s">
        <v>12</v>
      </c>
      <c r="H487" s="12">
        <f>SUBTOTAL(2,K503:K505,K507:K521,K523:K525)</f>
        <v>21</v>
      </c>
      <c r="I487" s="13">
        <f>SUM(K503:K505,K507:K521,K523:K525)/H487</f>
        <v>556.28571428571411</v>
      </c>
      <c r="J487" s="14" t="s">
        <v>13</v>
      </c>
      <c r="K487" s="15">
        <f>SUM(J503:J505,J507:J521,J523:J525)</f>
        <v>0</v>
      </c>
      <c r="L487" s="16">
        <f>R486</f>
        <v>0</v>
      </c>
      <c r="M487" s="18"/>
      <c r="N487" s="111"/>
      <c r="O487" s="114"/>
      <c r="P487" s="87"/>
      <c r="Z487" t="s">
        <v>246</v>
      </c>
    </row>
    <row r="488" spans="2:26" ht="31.5" x14ac:dyDescent="0.25">
      <c r="B488" s="98"/>
      <c r="C488" s="99"/>
      <c r="D488" s="99"/>
      <c r="E488" s="106"/>
      <c r="F488" s="107"/>
      <c r="G488" s="11" t="s">
        <v>14</v>
      </c>
      <c r="H488" s="12">
        <f>SUBTOTAL(2,M503:M505,M507:M521,M523:M525)</f>
        <v>21</v>
      </c>
      <c r="I488" s="13">
        <f>SUM(M503:M505,M507:M521,M523:M525)/H488</f>
        <v>666.86857142857139</v>
      </c>
      <c r="J488" s="14" t="s">
        <v>13</v>
      </c>
      <c r="K488" s="15">
        <f>SUM(L503:L505,L507:L521,L523:L525)</f>
        <v>0</v>
      </c>
      <c r="L488" s="16">
        <f>S486</f>
        <v>0</v>
      </c>
      <c r="M488" s="18"/>
      <c r="N488" s="111"/>
      <c r="O488" s="114"/>
      <c r="P488" s="87"/>
      <c r="Z488" t="s">
        <v>246</v>
      </c>
    </row>
    <row r="489" spans="2:26" ht="31.5" x14ac:dyDescent="0.25">
      <c r="B489" s="98"/>
      <c r="C489" s="99"/>
      <c r="D489" s="99"/>
      <c r="E489" s="106"/>
      <c r="F489" s="107"/>
      <c r="G489" s="11" t="s">
        <v>15</v>
      </c>
      <c r="H489" s="12">
        <f>SUBTOTAL(2,K530:K532,K534:K546,K548:K550)</f>
        <v>19</v>
      </c>
      <c r="I489" s="13">
        <f>SUM(K530:K532,K534:K546,K548:K550)/H489</f>
        <v>694.10526315789468</v>
      </c>
      <c r="J489" s="14" t="s">
        <v>13</v>
      </c>
      <c r="K489" s="15">
        <f>SUM(J530:J532,J534:J546,J548:J550)</f>
        <v>0</v>
      </c>
      <c r="L489" s="16">
        <f>T486</f>
        <v>0</v>
      </c>
      <c r="M489" s="18"/>
      <c r="N489" s="111"/>
      <c r="O489" s="114"/>
      <c r="P489" s="87"/>
      <c r="Z489" t="s">
        <v>246</v>
      </c>
    </row>
    <row r="490" spans="2:26" ht="31.5" x14ac:dyDescent="0.25">
      <c r="B490" s="98"/>
      <c r="C490" s="99"/>
      <c r="D490" s="99"/>
      <c r="E490" s="106"/>
      <c r="F490" s="107"/>
      <c r="G490" s="11" t="s">
        <v>16</v>
      </c>
      <c r="H490" s="12">
        <f>SUBTOTAL(2,M530:M532,M534:M546,M548:M550)</f>
        <v>19</v>
      </c>
      <c r="I490" s="13">
        <f>SUM(M530:M532,M534:M546,M548:M550)/H490</f>
        <v>831.52631578947364</v>
      </c>
      <c r="J490" s="14" t="s">
        <v>13</v>
      </c>
      <c r="K490" s="15">
        <f>SUM(L530:L532,L534:L546,L548:L550)</f>
        <v>0</v>
      </c>
      <c r="L490" s="16">
        <f>U486</f>
        <v>0</v>
      </c>
      <c r="M490" s="18"/>
      <c r="N490" s="111"/>
      <c r="O490" s="114"/>
      <c r="P490" s="87"/>
      <c r="Z490" t="s">
        <v>246</v>
      </c>
    </row>
    <row r="491" spans="2:26" ht="31.5" x14ac:dyDescent="0.25">
      <c r="B491" s="98"/>
      <c r="C491" s="99"/>
      <c r="D491" s="99"/>
      <c r="E491" s="106"/>
      <c r="F491" s="107"/>
      <c r="G491" s="11" t="s">
        <v>17</v>
      </c>
      <c r="H491" s="12">
        <f>SUBTOTAL(2,K554:K554)</f>
        <v>1</v>
      </c>
      <c r="I491" s="13">
        <f>SUM(K554:K554)/H491</f>
        <v>2700</v>
      </c>
      <c r="J491" s="14" t="s">
        <v>13</v>
      </c>
      <c r="K491" s="15">
        <f>SUM(J554:J554)</f>
        <v>0</v>
      </c>
      <c r="L491" s="16">
        <f>V486</f>
        <v>0</v>
      </c>
      <c r="M491" s="18"/>
      <c r="N491" s="111"/>
      <c r="O491" s="114"/>
      <c r="P491" s="87"/>
      <c r="Z491" t="s">
        <v>246</v>
      </c>
    </row>
    <row r="492" spans="2:26" ht="32.25" thickBot="1" x14ac:dyDescent="0.3">
      <c r="B492" s="98"/>
      <c r="C492" s="99"/>
      <c r="D492" s="99"/>
      <c r="E492" s="106"/>
      <c r="F492" s="107"/>
      <c r="G492" s="11" t="s">
        <v>18</v>
      </c>
      <c r="H492" s="19">
        <f>SUBTOTAL(2,M554:M554)</f>
        <v>1</v>
      </c>
      <c r="I492" s="20">
        <f>SUM(M554:M554)/H492</f>
        <v>3600</v>
      </c>
      <c r="J492" s="21" t="s">
        <v>13</v>
      </c>
      <c r="K492" s="22">
        <f>SUM(L554:L554)</f>
        <v>0</v>
      </c>
      <c r="L492" s="23">
        <f>W486</f>
        <v>0</v>
      </c>
      <c r="M492" s="18"/>
      <c r="N492" s="111"/>
      <c r="O492" s="114"/>
      <c r="P492" s="87"/>
      <c r="Z492" t="s">
        <v>246</v>
      </c>
    </row>
    <row r="493" spans="2:26" ht="16.5" thickBot="1" x14ac:dyDescent="0.3">
      <c r="B493" s="100"/>
      <c r="C493" s="101"/>
      <c r="D493" s="101"/>
      <c r="E493" s="108"/>
      <c r="F493" s="109"/>
      <c r="G493" s="24" t="s">
        <v>19</v>
      </c>
      <c r="H493" s="25"/>
      <c r="I493" s="25"/>
      <c r="J493" s="25"/>
      <c r="K493" s="26">
        <f>SUM(K486:K492)</f>
        <v>0</v>
      </c>
      <c r="L493" s="27">
        <f>SUM(L486:L492)</f>
        <v>0</v>
      </c>
      <c r="M493" s="18"/>
      <c r="N493" s="112"/>
      <c r="O493" s="115"/>
      <c r="P493" s="88"/>
      <c r="Z493" t="s">
        <v>246</v>
      </c>
    </row>
    <row r="494" spans="2:26" ht="15.75" collapsed="1" thickBot="1" x14ac:dyDescent="0.3">
      <c r="B494" s="89" t="s">
        <v>20</v>
      </c>
      <c r="C494" s="90"/>
      <c r="D494" s="90"/>
      <c r="E494" s="91"/>
      <c r="F494" s="91"/>
      <c r="G494" s="91"/>
      <c r="H494" s="91"/>
      <c r="I494" s="91"/>
      <c r="J494" s="91"/>
      <c r="K494" s="91"/>
      <c r="L494" s="91"/>
      <c r="M494" s="91"/>
      <c r="N494" s="91"/>
      <c r="O494" s="91"/>
      <c r="P494" s="92"/>
      <c r="Z494" t="s">
        <v>246</v>
      </c>
    </row>
    <row r="495" spans="2:26" hidden="1" outlineLevel="1" x14ac:dyDescent="0.25">
      <c r="B495" s="28" t="s">
        <v>21</v>
      </c>
      <c r="C495" s="29"/>
      <c r="D495" s="29"/>
      <c r="E495" s="30"/>
      <c r="F495" s="30"/>
      <c r="G495" s="29"/>
      <c r="H495" s="30"/>
      <c r="I495" s="31"/>
      <c r="J495" s="30"/>
      <c r="K495" s="31"/>
      <c r="L495" s="30"/>
      <c r="M495" s="31"/>
      <c r="N495" s="30"/>
      <c r="O495" s="30"/>
      <c r="P495" s="32"/>
      <c r="Z495" t="s">
        <v>246</v>
      </c>
    </row>
    <row r="496" spans="2:26" hidden="1" outlineLevel="1" x14ac:dyDescent="0.25">
      <c r="B496" s="33" t="s">
        <v>246</v>
      </c>
      <c r="C496" s="29"/>
      <c r="D496" s="29"/>
      <c r="E496" s="30"/>
      <c r="F496" s="30"/>
      <c r="G496" s="29"/>
      <c r="H496" s="30"/>
      <c r="I496" s="31"/>
      <c r="J496" s="30"/>
      <c r="K496" s="31"/>
      <c r="L496" s="30"/>
      <c r="M496" s="31"/>
      <c r="N496" s="30"/>
      <c r="O496" s="30"/>
      <c r="P496" s="32"/>
      <c r="Z496" t="s">
        <v>246</v>
      </c>
    </row>
    <row r="497" spans="2:26" hidden="1" outlineLevel="1" x14ac:dyDescent="0.25">
      <c r="B497" s="28"/>
      <c r="C497" s="29"/>
      <c r="D497" s="29"/>
      <c r="E497" s="30"/>
      <c r="F497" s="30"/>
      <c r="G497" s="29"/>
      <c r="H497" s="30"/>
      <c r="I497" s="31"/>
      <c r="J497" s="30"/>
      <c r="K497" s="31"/>
      <c r="L497" s="30"/>
      <c r="M497" s="31"/>
      <c r="N497" s="30"/>
      <c r="O497" s="30"/>
      <c r="P497" s="32"/>
      <c r="Z497" t="s">
        <v>246</v>
      </c>
    </row>
    <row r="498" spans="2:26" hidden="1" outlineLevel="1" x14ac:dyDescent="0.25">
      <c r="B498" s="34"/>
      <c r="C498" s="29"/>
      <c r="D498" s="29"/>
      <c r="E498" s="30"/>
      <c r="F498" s="30"/>
      <c r="G498" s="29"/>
      <c r="H498" s="30"/>
      <c r="I498" s="31"/>
      <c r="J498" s="30"/>
      <c r="K498" s="31"/>
      <c r="L498" s="30"/>
      <c r="M498" s="31"/>
      <c r="N498" s="30"/>
      <c r="O498" s="30"/>
      <c r="P498" s="32"/>
      <c r="Z498" t="s">
        <v>246</v>
      </c>
    </row>
    <row r="499" spans="2:26" hidden="1" outlineLevel="1" x14ac:dyDescent="0.25">
      <c r="B499" s="35"/>
      <c r="C499" s="36"/>
      <c r="D499" s="36"/>
      <c r="E499" s="37"/>
      <c r="F499" s="37"/>
      <c r="G499" s="36"/>
      <c r="H499" s="37"/>
      <c r="I499" s="18"/>
      <c r="J499" s="37"/>
      <c r="K499" s="18"/>
      <c r="L499" s="37"/>
      <c r="M499" s="18"/>
      <c r="N499" s="37"/>
      <c r="O499" s="37"/>
      <c r="P499" s="38"/>
      <c r="Z499" t="s">
        <v>246</v>
      </c>
    </row>
    <row r="500" spans="2:26" ht="18.75" hidden="1" outlineLevel="1" x14ac:dyDescent="0.25">
      <c r="B500" s="39" t="s">
        <v>22</v>
      </c>
      <c r="C500" s="40"/>
      <c r="D500" s="40"/>
      <c r="E500" s="41"/>
      <c r="F500" s="41"/>
      <c r="G500" s="40"/>
      <c r="H500" s="41"/>
      <c r="I500" s="42"/>
      <c r="J500" s="41"/>
      <c r="K500" s="42"/>
      <c r="L500" s="41"/>
      <c r="M500" s="42"/>
      <c r="N500" s="41"/>
      <c r="O500" s="41"/>
      <c r="P500" s="41"/>
      <c r="Z500" t="s">
        <v>246</v>
      </c>
    </row>
    <row r="501" spans="2:26" ht="51" hidden="1" outlineLevel="1" x14ac:dyDescent="0.25">
      <c r="B501" s="43" t="s">
        <v>23</v>
      </c>
      <c r="C501" s="44" t="s">
        <v>24</v>
      </c>
      <c r="D501" s="44" t="s">
        <v>25</v>
      </c>
      <c r="E501" s="44" t="s">
        <v>26</v>
      </c>
      <c r="F501" s="44" t="s">
        <v>27</v>
      </c>
      <c r="G501" s="44" t="s">
        <v>28</v>
      </c>
      <c r="H501" s="44" t="s">
        <v>29</v>
      </c>
      <c r="I501" s="45" t="s">
        <v>30</v>
      </c>
      <c r="J501" s="44" t="s">
        <v>620</v>
      </c>
      <c r="K501" s="45" t="s">
        <v>31</v>
      </c>
      <c r="L501" s="44" t="s">
        <v>621</v>
      </c>
      <c r="M501" s="45" t="s">
        <v>32</v>
      </c>
      <c r="N501" s="46">
        <v>2017</v>
      </c>
      <c r="O501" s="46">
        <v>2018</v>
      </c>
      <c r="P501" s="47">
        <v>2019</v>
      </c>
      <c r="Z501" t="s">
        <v>246</v>
      </c>
    </row>
    <row r="502" spans="2:26" ht="18.75" hidden="1" outlineLevel="1" x14ac:dyDescent="0.25">
      <c r="B502" s="93" t="s">
        <v>87</v>
      </c>
      <c r="C502" s="94"/>
      <c r="D502" s="94"/>
      <c r="E502" s="94"/>
      <c r="F502" s="94"/>
      <c r="G502" s="94"/>
      <c r="H502" s="94"/>
      <c r="I502" s="94"/>
      <c r="J502" s="94"/>
      <c r="K502" s="94"/>
      <c r="L502" s="94"/>
      <c r="M502" s="94"/>
      <c r="N502" s="94"/>
      <c r="O502" s="94"/>
      <c r="P502" s="95"/>
      <c r="Z502" t="s">
        <v>246</v>
      </c>
    </row>
    <row r="503" spans="2:26" ht="15.75" hidden="1" outlineLevel="1" x14ac:dyDescent="0.25">
      <c r="B503" s="48">
        <v>1</v>
      </c>
      <c r="C503" s="49" t="s">
        <v>247</v>
      </c>
      <c r="D503" s="50" t="s">
        <v>35</v>
      </c>
      <c r="E503" s="51">
        <v>224</v>
      </c>
      <c r="F503" s="48">
        <v>2017</v>
      </c>
      <c r="G503" s="52" t="s">
        <v>36</v>
      </c>
      <c r="H503" s="53"/>
      <c r="I503" s="54">
        <v>496.1</v>
      </c>
      <c r="J503" s="53"/>
      <c r="K503" s="54">
        <v>372.88</v>
      </c>
      <c r="L503" s="53"/>
      <c r="M503" s="54">
        <v>447.21999999999997</v>
      </c>
      <c r="N503" s="54">
        <f>IF(F503=2017,H503*I503+J503*K503+L503*M503,0)</f>
        <v>0</v>
      </c>
      <c r="O503" s="54">
        <f>IF(F503=2018,H503*I503+J503*K503+L503*M503,0)</f>
        <v>0</v>
      </c>
      <c r="P503" s="54">
        <f>IF(F503=2019,H503*I503+J503*K503+L503*M503,0)</f>
        <v>0</v>
      </c>
      <c r="Q503">
        <f>H503*I503</f>
        <v>0</v>
      </c>
      <c r="R503">
        <f>J503*K503</f>
        <v>0</v>
      </c>
      <c r="S503">
        <f>L503*M503</f>
        <v>0</v>
      </c>
      <c r="Y503" t="s">
        <v>248</v>
      </c>
      <c r="Z503" t="s">
        <v>246</v>
      </c>
    </row>
    <row r="504" spans="2:26" ht="15.75" hidden="1" outlineLevel="1" x14ac:dyDescent="0.25">
      <c r="B504" s="48">
        <v>2</v>
      </c>
      <c r="C504" s="49" t="s">
        <v>226</v>
      </c>
      <c r="D504" s="50" t="s">
        <v>35</v>
      </c>
      <c r="E504" s="51">
        <v>352</v>
      </c>
      <c r="F504" s="48">
        <v>2017</v>
      </c>
      <c r="G504" s="52" t="s">
        <v>36</v>
      </c>
      <c r="H504" s="53"/>
      <c r="I504" s="54">
        <v>827.2</v>
      </c>
      <c r="J504" s="53"/>
      <c r="K504" s="54">
        <v>621.86</v>
      </c>
      <c r="L504" s="53"/>
      <c r="M504" s="54">
        <v>745.76</v>
      </c>
      <c r="N504" s="54">
        <f>IF(F504=2017,H504*I504+J504*K504+L504*M504,0)</f>
        <v>0</v>
      </c>
      <c r="O504" s="54">
        <f>IF(F504=2018,H504*I504+J504*K504+L504*M504,0)</f>
        <v>0</v>
      </c>
      <c r="P504" s="54">
        <f>IF(F504=2019,H504*I504+J504*K504+L504*M504,0)</f>
        <v>0</v>
      </c>
      <c r="Q504">
        <f>H504*I504</f>
        <v>0</v>
      </c>
      <c r="R504">
        <f>J504*K504</f>
        <v>0</v>
      </c>
      <c r="S504">
        <f>L504*M504</f>
        <v>0</v>
      </c>
      <c r="Y504" t="s">
        <v>227</v>
      </c>
      <c r="Z504" t="s">
        <v>246</v>
      </c>
    </row>
    <row r="505" spans="2:26" ht="30" hidden="1" outlineLevel="1" x14ac:dyDescent="0.25">
      <c r="B505" s="48">
        <v>3</v>
      </c>
      <c r="C505" s="49" t="s">
        <v>228</v>
      </c>
      <c r="D505" s="50" t="s">
        <v>35</v>
      </c>
      <c r="E505" s="51">
        <v>240</v>
      </c>
      <c r="F505" s="48">
        <v>2017</v>
      </c>
      <c r="G505" s="52" t="s">
        <v>36</v>
      </c>
      <c r="H505" s="53"/>
      <c r="I505" s="54">
        <v>672.1</v>
      </c>
      <c r="J505" s="53"/>
      <c r="K505" s="54">
        <v>505.03999999999996</v>
      </c>
      <c r="L505" s="53"/>
      <c r="M505" s="54">
        <v>605.33999999999992</v>
      </c>
      <c r="N505" s="54">
        <f>IF(F505=2017,H505*I505+J505*K505+L505*M505,0)</f>
        <v>0</v>
      </c>
      <c r="O505" s="54">
        <f>IF(F505=2018,H505*I505+J505*K505+L505*M505,0)</f>
        <v>0</v>
      </c>
      <c r="P505" s="54">
        <f>IF(F505=2019,H505*I505+J505*K505+L505*M505,0)</f>
        <v>0</v>
      </c>
      <c r="Q505">
        <f>H505*I505</f>
        <v>0</v>
      </c>
      <c r="R505">
        <f>J505*K505</f>
        <v>0</v>
      </c>
      <c r="S505">
        <f>L505*M505</f>
        <v>0</v>
      </c>
      <c r="Y505" t="s">
        <v>229</v>
      </c>
      <c r="Z505" t="s">
        <v>246</v>
      </c>
    </row>
    <row r="506" spans="2:26" ht="18.75" hidden="1" outlineLevel="1" x14ac:dyDescent="0.25">
      <c r="B506" s="93" t="s">
        <v>33</v>
      </c>
      <c r="C506" s="94"/>
      <c r="D506" s="94"/>
      <c r="E506" s="94"/>
      <c r="F506" s="94"/>
      <c r="G506" s="94"/>
      <c r="H506" s="94"/>
      <c r="I506" s="94"/>
      <c r="J506" s="94"/>
      <c r="K506" s="94"/>
      <c r="L506" s="94"/>
      <c r="M506" s="94"/>
      <c r="N506" s="94"/>
      <c r="O506" s="94"/>
      <c r="P506" s="95"/>
      <c r="Z506" t="s">
        <v>246</v>
      </c>
    </row>
    <row r="507" spans="2:26" ht="15.75" hidden="1" outlineLevel="1" x14ac:dyDescent="0.25">
      <c r="B507" s="48">
        <v>1</v>
      </c>
      <c r="C507" s="49" t="s">
        <v>100</v>
      </c>
      <c r="D507" s="50" t="s">
        <v>35</v>
      </c>
      <c r="E507" s="51">
        <v>336</v>
      </c>
      <c r="F507" s="48">
        <v>2017</v>
      </c>
      <c r="G507" s="52" t="s">
        <v>36</v>
      </c>
      <c r="H507" s="53"/>
      <c r="I507" s="54">
        <v>700.7</v>
      </c>
      <c r="J507" s="53"/>
      <c r="K507" s="54">
        <v>526.28</v>
      </c>
      <c r="L507" s="53"/>
      <c r="M507" s="54">
        <v>631.29999999999995</v>
      </c>
      <c r="N507" s="54">
        <f t="shared" ref="N507:N521" si="118">IF(F507=2017,H507*I507+J507*K507+L507*M507,0)</f>
        <v>0</v>
      </c>
      <c r="O507" s="54">
        <f t="shared" ref="O507:O521" si="119">IF(F507=2018,H507*I507+J507*K507+L507*M507,0)</f>
        <v>0</v>
      </c>
      <c r="P507" s="54">
        <f t="shared" ref="P507:P521" si="120">IF(F507=2019,H507*I507+J507*K507+L507*M507,0)</f>
        <v>0</v>
      </c>
      <c r="Q507">
        <f t="shared" ref="Q507:Q521" si="121">H507*I507</f>
        <v>0</v>
      </c>
      <c r="R507">
        <f t="shared" ref="R507:R521" si="122">J507*K507</f>
        <v>0</v>
      </c>
      <c r="S507">
        <f t="shared" ref="S507:S521" si="123">L507*M507</f>
        <v>0</v>
      </c>
      <c r="Y507" t="s">
        <v>101</v>
      </c>
      <c r="Z507" t="s">
        <v>246</v>
      </c>
    </row>
    <row r="508" spans="2:26" ht="15.75" hidden="1" outlineLevel="1" x14ac:dyDescent="0.25">
      <c r="B508" s="48">
        <v>2</v>
      </c>
      <c r="C508" s="49" t="s">
        <v>249</v>
      </c>
      <c r="D508" s="50" t="s">
        <v>35</v>
      </c>
      <c r="E508" s="51">
        <v>320</v>
      </c>
      <c r="F508" s="48">
        <v>2017</v>
      </c>
      <c r="G508" s="52" t="s">
        <v>36</v>
      </c>
      <c r="H508" s="53"/>
      <c r="I508" s="54">
        <v>752.40000000000009</v>
      </c>
      <c r="J508" s="53"/>
      <c r="K508" s="54">
        <v>565.21999999999991</v>
      </c>
      <c r="L508" s="53"/>
      <c r="M508" s="54">
        <v>677.31999999999994</v>
      </c>
      <c r="N508" s="54">
        <f t="shared" si="118"/>
        <v>0</v>
      </c>
      <c r="O508" s="54">
        <f t="shared" si="119"/>
        <v>0</v>
      </c>
      <c r="P508" s="54">
        <f t="shared" si="120"/>
        <v>0</v>
      </c>
      <c r="Q508">
        <f t="shared" si="121"/>
        <v>0</v>
      </c>
      <c r="R508">
        <f t="shared" si="122"/>
        <v>0</v>
      </c>
      <c r="S508">
        <f t="shared" si="123"/>
        <v>0</v>
      </c>
      <c r="Y508" t="s">
        <v>250</v>
      </c>
      <c r="Z508" t="s">
        <v>246</v>
      </c>
    </row>
    <row r="509" spans="2:26" ht="15.75" hidden="1" outlineLevel="1" x14ac:dyDescent="0.25">
      <c r="B509" s="48">
        <v>3</v>
      </c>
      <c r="C509" s="49" t="s">
        <v>232</v>
      </c>
      <c r="D509" s="50" t="s">
        <v>35</v>
      </c>
      <c r="E509" s="51">
        <v>272</v>
      </c>
      <c r="F509" s="48">
        <v>2017</v>
      </c>
      <c r="G509" s="52" t="s">
        <v>36</v>
      </c>
      <c r="H509" s="53"/>
      <c r="I509" s="54">
        <v>738.1</v>
      </c>
      <c r="J509" s="53"/>
      <c r="K509" s="54">
        <v>554.6</v>
      </c>
      <c r="L509" s="53"/>
      <c r="M509" s="54">
        <v>665.52</v>
      </c>
      <c r="N509" s="54">
        <f t="shared" si="118"/>
        <v>0</v>
      </c>
      <c r="O509" s="54">
        <f t="shared" si="119"/>
        <v>0</v>
      </c>
      <c r="P509" s="54">
        <f t="shared" si="120"/>
        <v>0</v>
      </c>
      <c r="Q509">
        <f t="shared" si="121"/>
        <v>0</v>
      </c>
      <c r="R509">
        <f t="shared" si="122"/>
        <v>0</v>
      </c>
      <c r="S509">
        <f t="shared" si="123"/>
        <v>0</v>
      </c>
      <c r="Y509" t="s">
        <v>251</v>
      </c>
      <c r="Z509" t="s">
        <v>246</v>
      </c>
    </row>
    <row r="510" spans="2:26" ht="15.75" hidden="1" outlineLevel="1" x14ac:dyDescent="0.25">
      <c r="B510" s="48">
        <v>4</v>
      </c>
      <c r="C510" s="49" t="s">
        <v>232</v>
      </c>
      <c r="D510" s="50" t="s">
        <v>38</v>
      </c>
      <c r="E510" s="51">
        <v>128</v>
      </c>
      <c r="F510" s="48">
        <v>2017</v>
      </c>
      <c r="G510" s="52" t="s">
        <v>36</v>
      </c>
      <c r="H510" s="53"/>
      <c r="I510" s="54">
        <v>426.8</v>
      </c>
      <c r="J510" s="53"/>
      <c r="K510" s="54">
        <v>320.95999999999998</v>
      </c>
      <c r="L510" s="53"/>
      <c r="M510" s="54">
        <v>384.68</v>
      </c>
      <c r="N510" s="54">
        <f t="shared" si="118"/>
        <v>0</v>
      </c>
      <c r="O510" s="54">
        <f t="shared" si="119"/>
        <v>0</v>
      </c>
      <c r="P510" s="54">
        <f t="shared" si="120"/>
        <v>0</v>
      </c>
      <c r="Q510">
        <f t="shared" si="121"/>
        <v>0</v>
      </c>
      <c r="R510">
        <f t="shared" si="122"/>
        <v>0</v>
      </c>
      <c r="S510">
        <f t="shared" si="123"/>
        <v>0</v>
      </c>
      <c r="Y510" t="s">
        <v>252</v>
      </c>
      <c r="Z510" t="s">
        <v>246</v>
      </c>
    </row>
    <row r="511" spans="2:26" ht="15.75" hidden="1" outlineLevel="1" x14ac:dyDescent="0.25">
      <c r="B511" s="48">
        <v>5</v>
      </c>
      <c r="C511" s="49" t="s">
        <v>253</v>
      </c>
      <c r="D511" s="50" t="s">
        <v>35</v>
      </c>
      <c r="E511" s="51">
        <v>304</v>
      </c>
      <c r="F511" s="48">
        <v>2017</v>
      </c>
      <c r="G511" s="52" t="s">
        <v>36</v>
      </c>
      <c r="H511" s="53"/>
      <c r="I511" s="54">
        <v>856.90000000000009</v>
      </c>
      <c r="J511" s="53"/>
      <c r="K511" s="54">
        <v>644.28</v>
      </c>
      <c r="L511" s="53"/>
      <c r="M511" s="54">
        <v>771.71999999999991</v>
      </c>
      <c r="N511" s="54">
        <f t="shared" si="118"/>
        <v>0</v>
      </c>
      <c r="O511" s="54">
        <f t="shared" si="119"/>
        <v>0</v>
      </c>
      <c r="P511" s="54">
        <f t="shared" si="120"/>
        <v>0</v>
      </c>
      <c r="Q511">
        <f t="shared" si="121"/>
        <v>0</v>
      </c>
      <c r="R511">
        <f t="shared" si="122"/>
        <v>0</v>
      </c>
      <c r="S511">
        <f t="shared" si="123"/>
        <v>0</v>
      </c>
      <c r="Y511" t="s">
        <v>107</v>
      </c>
      <c r="Z511" t="s">
        <v>246</v>
      </c>
    </row>
    <row r="512" spans="2:26" ht="15.75" hidden="1" outlineLevel="1" x14ac:dyDescent="0.25">
      <c r="B512" s="48">
        <v>6</v>
      </c>
      <c r="C512" s="49" t="s">
        <v>253</v>
      </c>
      <c r="D512" s="50" t="s">
        <v>38</v>
      </c>
      <c r="E512" s="51">
        <v>304</v>
      </c>
      <c r="F512" s="48">
        <v>2017</v>
      </c>
      <c r="G512" s="52" t="s">
        <v>36</v>
      </c>
      <c r="H512" s="53"/>
      <c r="I512" s="54">
        <v>727.1</v>
      </c>
      <c r="J512" s="53"/>
      <c r="K512" s="54">
        <v>546.33999999999992</v>
      </c>
      <c r="L512" s="53"/>
      <c r="M512" s="54">
        <v>654.9</v>
      </c>
      <c r="N512" s="54">
        <f t="shared" si="118"/>
        <v>0</v>
      </c>
      <c r="O512" s="54">
        <f t="shared" si="119"/>
        <v>0</v>
      </c>
      <c r="P512" s="54">
        <f t="shared" si="120"/>
        <v>0</v>
      </c>
      <c r="Q512">
        <f t="shared" si="121"/>
        <v>0</v>
      </c>
      <c r="R512">
        <f t="shared" si="122"/>
        <v>0</v>
      </c>
      <c r="S512">
        <f t="shared" si="123"/>
        <v>0</v>
      </c>
      <c r="Y512" t="s">
        <v>108</v>
      </c>
      <c r="Z512" t="s">
        <v>246</v>
      </c>
    </row>
    <row r="513" spans="2:26" ht="30" hidden="1" outlineLevel="1" x14ac:dyDescent="0.25">
      <c r="B513" s="48">
        <v>7</v>
      </c>
      <c r="C513" s="49" t="s">
        <v>167</v>
      </c>
      <c r="D513" s="50" t="s">
        <v>35</v>
      </c>
      <c r="E513" s="51">
        <v>320</v>
      </c>
      <c r="F513" s="48">
        <v>2019</v>
      </c>
      <c r="G513" s="52" t="s">
        <v>36</v>
      </c>
      <c r="H513" s="53"/>
      <c r="I513" s="54">
        <v>742.50000000000011</v>
      </c>
      <c r="J513" s="53"/>
      <c r="K513" s="54">
        <v>558.14</v>
      </c>
      <c r="L513" s="53"/>
      <c r="M513" s="54">
        <v>669.06</v>
      </c>
      <c r="N513" s="54">
        <f t="shared" si="118"/>
        <v>0</v>
      </c>
      <c r="O513" s="54">
        <f t="shared" si="119"/>
        <v>0</v>
      </c>
      <c r="P513" s="54">
        <f t="shared" si="120"/>
        <v>0</v>
      </c>
      <c r="Q513">
        <f t="shared" si="121"/>
        <v>0</v>
      </c>
      <c r="R513">
        <f t="shared" si="122"/>
        <v>0</v>
      </c>
      <c r="S513">
        <f t="shared" si="123"/>
        <v>0</v>
      </c>
      <c r="Y513" t="s">
        <v>52</v>
      </c>
      <c r="Z513" t="s">
        <v>246</v>
      </c>
    </row>
    <row r="514" spans="2:26" ht="15.75" hidden="1" outlineLevel="1" x14ac:dyDescent="0.25">
      <c r="B514" s="48">
        <v>8</v>
      </c>
      <c r="C514" s="49" t="s">
        <v>254</v>
      </c>
      <c r="D514" s="50" t="s">
        <v>35</v>
      </c>
      <c r="E514" s="51">
        <v>288</v>
      </c>
      <c r="F514" s="48">
        <v>2019</v>
      </c>
      <c r="G514" s="52" t="s">
        <v>36</v>
      </c>
      <c r="H514" s="53"/>
      <c r="I514" s="54">
        <v>742.50000000000011</v>
      </c>
      <c r="J514" s="53"/>
      <c r="K514" s="54">
        <v>558.14</v>
      </c>
      <c r="L514" s="53"/>
      <c r="M514" s="54">
        <v>669.06</v>
      </c>
      <c r="N514" s="54">
        <f t="shared" si="118"/>
        <v>0</v>
      </c>
      <c r="O514" s="54">
        <f t="shared" si="119"/>
        <v>0</v>
      </c>
      <c r="P514" s="54">
        <f t="shared" si="120"/>
        <v>0</v>
      </c>
      <c r="Q514">
        <f t="shared" si="121"/>
        <v>0</v>
      </c>
      <c r="R514">
        <f t="shared" si="122"/>
        <v>0</v>
      </c>
      <c r="S514">
        <f t="shared" si="123"/>
        <v>0</v>
      </c>
      <c r="Y514" t="s">
        <v>52</v>
      </c>
      <c r="Z514" t="s">
        <v>246</v>
      </c>
    </row>
    <row r="515" spans="2:26" ht="15.75" hidden="1" outlineLevel="1" x14ac:dyDescent="0.25">
      <c r="B515" s="48">
        <v>9</v>
      </c>
      <c r="C515" s="49" t="s">
        <v>255</v>
      </c>
      <c r="D515" s="50" t="s">
        <v>35</v>
      </c>
      <c r="E515" s="51">
        <v>368</v>
      </c>
      <c r="F515" s="48">
        <v>2017</v>
      </c>
      <c r="G515" s="52" t="s">
        <v>36</v>
      </c>
      <c r="H515" s="53"/>
      <c r="I515" s="54">
        <v>892.1</v>
      </c>
      <c r="J515" s="53"/>
      <c r="K515" s="54">
        <v>670.24</v>
      </c>
      <c r="L515" s="53"/>
      <c r="M515" s="54">
        <v>803.57999999999993</v>
      </c>
      <c r="N515" s="54">
        <f t="shared" si="118"/>
        <v>0</v>
      </c>
      <c r="O515" s="54">
        <f t="shared" si="119"/>
        <v>0</v>
      </c>
      <c r="P515" s="54">
        <f t="shared" si="120"/>
        <v>0</v>
      </c>
      <c r="Q515">
        <f t="shared" si="121"/>
        <v>0</v>
      </c>
      <c r="R515">
        <f t="shared" si="122"/>
        <v>0</v>
      </c>
      <c r="S515">
        <f t="shared" si="123"/>
        <v>0</v>
      </c>
      <c r="Y515" t="s">
        <v>256</v>
      </c>
      <c r="Z515" t="s">
        <v>246</v>
      </c>
    </row>
    <row r="516" spans="2:26" ht="15.75" hidden="1" outlineLevel="1" x14ac:dyDescent="0.25">
      <c r="B516" s="48">
        <v>10</v>
      </c>
      <c r="C516" s="49" t="s">
        <v>171</v>
      </c>
      <c r="D516" s="50" t="s">
        <v>35</v>
      </c>
      <c r="E516" s="51">
        <v>256</v>
      </c>
      <c r="F516" s="48">
        <v>2017</v>
      </c>
      <c r="G516" s="52" t="s">
        <v>36</v>
      </c>
      <c r="H516" s="53"/>
      <c r="I516" s="54">
        <v>686.40000000000009</v>
      </c>
      <c r="J516" s="53"/>
      <c r="K516" s="54">
        <v>515.66</v>
      </c>
      <c r="L516" s="53"/>
      <c r="M516" s="54">
        <v>618.31999999999994</v>
      </c>
      <c r="N516" s="54">
        <f t="shared" si="118"/>
        <v>0</v>
      </c>
      <c r="O516" s="54">
        <f t="shared" si="119"/>
        <v>0</v>
      </c>
      <c r="P516" s="54">
        <f t="shared" si="120"/>
        <v>0</v>
      </c>
      <c r="Q516">
        <f t="shared" si="121"/>
        <v>0</v>
      </c>
      <c r="R516">
        <f t="shared" si="122"/>
        <v>0</v>
      </c>
      <c r="S516">
        <f t="shared" si="123"/>
        <v>0</v>
      </c>
      <c r="Y516" t="s">
        <v>257</v>
      </c>
      <c r="Z516" t="s">
        <v>246</v>
      </c>
    </row>
    <row r="517" spans="2:26" ht="15.75" hidden="1" outlineLevel="1" x14ac:dyDescent="0.25">
      <c r="B517" s="48">
        <v>11</v>
      </c>
      <c r="C517" s="49" t="s">
        <v>258</v>
      </c>
      <c r="D517" s="50" t="s">
        <v>35</v>
      </c>
      <c r="E517" s="51">
        <v>288</v>
      </c>
      <c r="F517" s="48">
        <v>2017</v>
      </c>
      <c r="G517" s="52" t="s">
        <v>36</v>
      </c>
      <c r="H517" s="53"/>
      <c r="I517" s="54">
        <v>837.1</v>
      </c>
      <c r="J517" s="53"/>
      <c r="K517" s="54">
        <v>628.93999999999994</v>
      </c>
      <c r="L517" s="53"/>
      <c r="M517" s="54">
        <v>754.02</v>
      </c>
      <c r="N517" s="54">
        <f t="shared" si="118"/>
        <v>0</v>
      </c>
      <c r="O517" s="54">
        <f t="shared" si="119"/>
        <v>0</v>
      </c>
      <c r="P517" s="54">
        <f t="shared" si="120"/>
        <v>0</v>
      </c>
      <c r="Q517">
        <f t="shared" si="121"/>
        <v>0</v>
      </c>
      <c r="R517">
        <f t="shared" si="122"/>
        <v>0</v>
      </c>
      <c r="S517">
        <f t="shared" si="123"/>
        <v>0</v>
      </c>
      <c r="Y517" t="s">
        <v>259</v>
      </c>
      <c r="Z517" t="s">
        <v>246</v>
      </c>
    </row>
    <row r="518" spans="2:26" ht="15.75" hidden="1" outlineLevel="1" x14ac:dyDescent="0.25">
      <c r="B518" s="48">
        <v>12</v>
      </c>
      <c r="C518" s="49" t="s">
        <v>120</v>
      </c>
      <c r="D518" s="50" t="s">
        <v>35</v>
      </c>
      <c r="E518" s="51">
        <v>240</v>
      </c>
      <c r="F518" s="48">
        <v>2018</v>
      </c>
      <c r="G518" s="52" t="s">
        <v>36</v>
      </c>
      <c r="H518" s="53"/>
      <c r="I518" s="54">
        <v>742.50000000000011</v>
      </c>
      <c r="J518" s="53"/>
      <c r="K518" s="54">
        <v>558.14</v>
      </c>
      <c r="L518" s="53"/>
      <c r="M518" s="54">
        <v>669.06</v>
      </c>
      <c r="N518" s="54">
        <f t="shared" si="118"/>
        <v>0</v>
      </c>
      <c r="O518" s="54">
        <f t="shared" si="119"/>
        <v>0</v>
      </c>
      <c r="P518" s="54">
        <f t="shared" si="120"/>
        <v>0</v>
      </c>
      <c r="Q518">
        <f t="shared" si="121"/>
        <v>0</v>
      </c>
      <c r="R518">
        <f t="shared" si="122"/>
        <v>0</v>
      </c>
      <c r="S518">
        <f t="shared" si="123"/>
        <v>0</v>
      </c>
      <c r="Y518" t="s">
        <v>52</v>
      </c>
      <c r="Z518" t="s">
        <v>246</v>
      </c>
    </row>
    <row r="519" spans="2:26" ht="30" hidden="1" outlineLevel="1" x14ac:dyDescent="0.25">
      <c r="B519" s="48">
        <v>13</v>
      </c>
      <c r="C519" s="49" t="s">
        <v>260</v>
      </c>
      <c r="D519" s="50" t="s">
        <v>35</v>
      </c>
      <c r="E519" s="51">
        <v>240</v>
      </c>
      <c r="F519" s="48">
        <v>2018</v>
      </c>
      <c r="G519" s="52" t="s">
        <v>36</v>
      </c>
      <c r="H519" s="53"/>
      <c r="I519" s="54">
        <v>844.80000000000007</v>
      </c>
      <c r="J519" s="53"/>
      <c r="K519" s="54">
        <v>634.83999999999992</v>
      </c>
      <c r="L519" s="53"/>
      <c r="M519" s="54">
        <v>761.09999999999991</v>
      </c>
      <c r="N519" s="54">
        <f t="shared" si="118"/>
        <v>0</v>
      </c>
      <c r="O519" s="54">
        <f t="shared" si="119"/>
        <v>0</v>
      </c>
      <c r="P519" s="54">
        <f t="shared" si="120"/>
        <v>0</v>
      </c>
      <c r="Q519">
        <f t="shared" si="121"/>
        <v>0</v>
      </c>
      <c r="R519">
        <f t="shared" si="122"/>
        <v>0</v>
      </c>
      <c r="S519">
        <f t="shared" si="123"/>
        <v>0</v>
      </c>
      <c r="Y519" t="s">
        <v>261</v>
      </c>
      <c r="Z519" t="s">
        <v>246</v>
      </c>
    </row>
    <row r="520" spans="2:26" ht="15.75" hidden="1" outlineLevel="1" x14ac:dyDescent="0.25">
      <c r="B520" s="48">
        <v>14</v>
      </c>
      <c r="C520" s="49" t="s">
        <v>262</v>
      </c>
      <c r="D520" s="50" t="s">
        <v>35</v>
      </c>
      <c r="E520" s="51">
        <v>480</v>
      </c>
      <c r="F520" s="48">
        <v>2017</v>
      </c>
      <c r="G520" s="52" t="s">
        <v>36</v>
      </c>
      <c r="H520" s="53"/>
      <c r="I520" s="54">
        <v>887.7</v>
      </c>
      <c r="J520" s="53"/>
      <c r="K520" s="54">
        <v>667.88</v>
      </c>
      <c r="L520" s="53"/>
      <c r="M520" s="54">
        <v>800.04</v>
      </c>
      <c r="N520" s="54">
        <f t="shared" si="118"/>
        <v>0</v>
      </c>
      <c r="O520" s="54">
        <f t="shared" si="119"/>
        <v>0</v>
      </c>
      <c r="P520" s="54">
        <f t="shared" si="120"/>
        <v>0</v>
      </c>
      <c r="Q520">
        <f t="shared" si="121"/>
        <v>0</v>
      </c>
      <c r="R520">
        <f t="shared" si="122"/>
        <v>0</v>
      </c>
      <c r="S520">
        <f t="shared" si="123"/>
        <v>0</v>
      </c>
      <c r="Y520" t="s">
        <v>175</v>
      </c>
      <c r="Z520" t="s">
        <v>246</v>
      </c>
    </row>
    <row r="521" spans="2:26" ht="30" hidden="1" outlineLevel="1" x14ac:dyDescent="0.25">
      <c r="B521" s="48">
        <v>15</v>
      </c>
      <c r="C521" s="49" t="s">
        <v>263</v>
      </c>
      <c r="D521" s="50" t="s">
        <v>35</v>
      </c>
      <c r="E521" s="51">
        <v>320</v>
      </c>
      <c r="F521" s="48">
        <v>2018</v>
      </c>
      <c r="G521" s="52" t="s">
        <v>36</v>
      </c>
      <c r="H521" s="53"/>
      <c r="I521" s="54">
        <v>742.50000000000011</v>
      </c>
      <c r="J521" s="53"/>
      <c r="K521" s="54">
        <v>558.14</v>
      </c>
      <c r="L521" s="53"/>
      <c r="M521" s="54">
        <v>669.06</v>
      </c>
      <c r="N521" s="54">
        <f t="shared" si="118"/>
        <v>0</v>
      </c>
      <c r="O521" s="54">
        <f t="shared" si="119"/>
        <v>0</v>
      </c>
      <c r="P521" s="54">
        <f t="shared" si="120"/>
        <v>0</v>
      </c>
      <c r="Q521">
        <f t="shared" si="121"/>
        <v>0</v>
      </c>
      <c r="R521">
        <f t="shared" si="122"/>
        <v>0</v>
      </c>
      <c r="S521">
        <f t="shared" si="123"/>
        <v>0</v>
      </c>
      <c r="Y521" t="s">
        <v>52</v>
      </c>
      <c r="Z521" t="s">
        <v>246</v>
      </c>
    </row>
    <row r="522" spans="2:26" ht="18.75" hidden="1" outlineLevel="1" x14ac:dyDescent="0.25">
      <c r="B522" s="93" t="s">
        <v>48</v>
      </c>
      <c r="C522" s="94"/>
      <c r="D522" s="94"/>
      <c r="E522" s="94"/>
      <c r="F522" s="94"/>
      <c r="G522" s="94"/>
      <c r="H522" s="94"/>
      <c r="I522" s="94"/>
      <c r="J522" s="94"/>
      <c r="K522" s="94"/>
      <c r="L522" s="94"/>
      <c r="M522" s="94"/>
      <c r="N522" s="94"/>
      <c r="O522" s="94"/>
      <c r="P522" s="95"/>
      <c r="Z522" t="s">
        <v>246</v>
      </c>
    </row>
    <row r="523" spans="2:26" ht="60" hidden="1" outlineLevel="1" x14ac:dyDescent="0.25">
      <c r="B523" s="48">
        <v>1</v>
      </c>
      <c r="C523" s="49" t="s">
        <v>264</v>
      </c>
      <c r="D523" s="50" t="s">
        <v>35</v>
      </c>
      <c r="E523" s="51">
        <v>320</v>
      </c>
      <c r="F523" s="48">
        <v>2019</v>
      </c>
      <c r="G523" s="52" t="s">
        <v>36</v>
      </c>
      <c r="H523" s="53"/>
      <c r="I523" s="54">
        <v>742.50000000000011</v>
      </c>
      <c r="J523" s="53"/>
      <c r="K523" s="54">
        <v>558.14</v>
      </c>
      <c r="L523" s="53"/>
      <c r="M523" s="54">
        <v>669.06</v>
      </c>
      <c r="N523" s="54">
        <f>IF(F523=2017,H523*I523+J523*K523+L523*M523,0)</f>
        <v>0</v>
      </c>
      <c r="O523" s="54">
        <f>IF(F523=2018,H523*I523+J523*K523+L523*M523,0)</f>
        <v>0</v>
      </c>
      <c r="P523" s="54">
        <f>IF(F523=2019,H523*I523+J523*K523+L523*M523,0)</f>
        <v>0</v>
      </c>
      <c r="Q523">
        <f>H523*I523</f>
        <v>0</v>
      </c>
      <c r="R523">
        <f>J523*K523</f>
        <v>0</v>
      </c>
      <c r="S523">
        <f>L523*M523</f>
        <v>0</v>
      </c>
      <c r="Y523" t="s">
        <v>52</v>
      </c>
      <c r="Z523" t="s">
        <v>246</v>
      </c>
    </row>
    <row r="524" spans="2:26" ht="45" hidden="1" outlineLevel="1" x14ac:dyDescent="0.25">
      <c r="B524" s="48">
        <v>2</v>
      </c>
      <c r="C524" s="49" t="s">
        <v>265</v>
      </c>
      <c r="D524" s="50" t="s">
        <v>35</v>
      </c>
      <c r="E524" s="51">
        <v>320</v>
      </c>
      <c r="F524" s="48">
        <v>2019</v>
      </c>
      <c r="G524" s="52" t="s">
        <v>36</v>
      </c>
      <c r="H524" s="53"/>
      <c r="I524" s="54">
        <v>742.50000000000011</v>
      </c>
      <c r="J524" s="53"/>
      <c r="K524" s="54">
        <v>558.14</v>
      </c>
      <c r="L524" s="53"/>
      <c r="M524" s="54">
        <v>669.06</v>
      </c>
      <c r="N524" s="54">
        <f>IF(F524=2017,H524*I524+J524*K524+L524*M524,0)</f>
        <v>0</v>
      </c>
      <c r="O524" s="54">
        <f>IF(F524=2018,H524*I524+J524*K524+L524*M524,0)</f>
        <v>0</v>
      </c>
      <c r="P524" s="54">
        <f>IF(F524=2019,H524*I524+J524*K524+L524*M524,0)</f>
        <v>0</v>
      </c>
      <c r="Q524">
        <f>H524*I524</f>
        <v>0</v>
      </c>
      <c r="R524">
        <f>J524*K524</f>
        <v>0</v>
      </c>
      <c r="S524">
        <f>L524*M524</f>
        <v>0</v>
      </c>
      <c r="Y524" t="s">
        <v>52</v>
      </c>
      <c r="Z524" t="s">
        <v>246</v>
      </c>
    </row>
    <row r="525" spans="2:26" ht="60" hidden="1" outlineLevel="1" x14ac:dyDescent="0.25">
      <c r="B525" s="48">
        <v>3</v>
      </c>
      <c r="C525" s="49" t="s">
        <v>266</v>
      </c>
      <c r="D525" s="50" t="s">
        <v>35</v>
      </c>
      <c r="E525" s="51">
        <v>320</v>
      </c>
      <c r="F525" s="48">
        <v>2019</v>
      </c>
      <c r="G525" s="52" t="s">
        <v>36</v>
      </c>
      <c r="H525" s="53"/>
      <c r="I525" s="54">
        <v>742.50000000000011</v>
      </c>
      <c r="J525" s="53"/>
      <c r="K525" s="54">
        <v>558.14</v>
      </c>
      <c r="L525" s="53"/>
      <c r="M525" s="54">
        <v>669.06</v>
      </c>
      <c r="N525" s="54">
        <f>IF(F525=2017,H525*I525+J525*K525+L525*M525,0)</f>
        <v>0</v>
      </c>
      <c r="O525" s="54">
        <f>IF(F525=2018,H525*I525+J525*K525+L525*M525,0)</f>
        <v>0</v>
      </c>
      <c r="P525" s="54">
        <f>IF(F525=2019,H525*I525+J525*K525+L525*M525,0)</f>
        <v>0</v>
      </c>
      <c r="Q525">
        <f>H525*I525</f>
        <v>0</v>
      </c>
      <c r="R525">
        <f>J525*K525</f>
        <v>0</v>
      </c>
      <c r="S525">
        <f>L525*M525</f>
        <v>0</v>
      </c>
      <c r="Y525" t="s">
        <v>52</v>
      </c>
      <c r="Z525" t="s">
        <v>246</v>
      </c>
    </row>
    <row r="526" spans="2:26" hidden="1" outlineLevel="1" x14ac:dyDescent="0.25">
      <c r="Z526" t="s">
        <v>246</v>
      </c>
    </row>
    <row r="527" spans="2:26" ht="18.75" hidden="1" outlineLevel="1" x14ac:dyDescent="0.25">
      <c r="B527" s="39" t="s">
        <v>68</v>
      </c>
      <c r="C527" s="40"/>
      <c r="D527" s="55"/>
      <c r="E527" s="41"/>
      <c r="F527" s="56"/>
      <c r="G527" s="40"/>
      <c r="H527" s="41"/>
      <c r="I527" s="42"/>
      <c r="J527" s="56"/>
      <c r="K527" s="42"/>
      <c r="L527" s="41"/>
      <c r="M527" s="42"/>
      <c r="N527" s="41"/>
      <c r="O527" s="41"/>
      <c r="P527" s="56"/>
      <c r="Z527" t="s">
        <v>246</v>
      </c>
    </row>
    <row r="528" spans="2:26" ht="51" hidden="1" outlineLevel="1" x14ac:dyDescent="0.25">
      <c r="B528" s="43" t="s">
        <v>23</v>
      </c>
      <c r="C528" s="44" t="s">
        <v>24</v>
      </c>
      <c r="D528" s="44" t="s">
        <v>25</v>
      </c>
      <c r="E528" s="44" t="s">
        <v>26</v>
      </c>
      <c r="F528" s="44" t="s">
        <v>27</v>
      </c>
      <c r="G528" s="44" t="s">
        <v>28</v>
      </c>
      <c r="H528" s="44" t="s">
        <v>69</v>
      </c>
      <c r="I528" s="45" t="s">
        <v>69</v>
      </c>
      <c r="J528" s="44" t="s">
        <v>622</v>
      </c>
      <c r="K528" s="45" t="s">
        <v>70</v>
      </c>
      <c r="L528" s="44" t="s">
        <v>623</v>
      </c>
      <c r="M528" s="45" t="s">
        <v>71</v>
      </c>
      <c r="N528" s="46">
        <v>2017</v>
      </c>
      <c r="O528" s="46">
        <v>2018</v>
      </c>
      <c r="P528" s="47">
        <v>2019</v>
      </c>
      <c r="Z528" t="s">
        <v>246</v>
      </c>
    </row>
    <row r="529" spans="2:26" ht="18.75" hidden="1" outlineLevel="1" x14ac:dyDescent="0.25">
      <c r="B529" s="93" t="s">
        <v>87</v>
      </c>
      <c r="C529" s="94"/>
      <c r="D529" s="94"/>
      <c r="E529" s="94"/>
      <c r="F529" s="94"/>
      <c r="G529" s="94"/>
      <c r="H529" s="94"/>
      <c r="I529" s="94"/>
      <c r="J529" s="94"/>
      <c r="K529" s="94"/>
      <c r="L529" s="94"/>
      <c r="M529" s="94"/>
      <c r="N529" s="94"/>
      <c r="O529" s="94"/>
      <c r="P529" s="95"/>
      <c r="Z529" t="s">
        <v>246</v>
      </c>
    </row>
    <row r="530" spans="2:26" ht="30" hidden="1" outlineLevel="1" x14ac:dyDescent="0.25">
      <c r="B530" s="48">
        <v>1</v>
      </c>
      <c r="C530" s="49" t="s">
        <v>247</v>
      </c>
      <c r="D530" s="50" t="s">
        <v>72</v>
      </c>
      <c r="E530" s="51"/>
      <c r="F530" s="48">
        <v>2019</v>
      </c>
      <c r="G530" s="52" t="s">
        <v>73</v>
      </c>
      <c r="H530" s="57" t="s">
        <v>69</v>
      </c>
      <c r="I530" s="58" t="s">
        <v>69</v>
      </c>
      <c r="J530" s="53"/>
      <c r="K530" s="54">
        <v>466</v>
      </c>
      <c r="L530" s="53"/>
      <c r="M530" s="54">
        <v>559</v>
      </c>
      <c r="N530" s="59">
        <f>IF(F530=2017,J530*K530+L530*M530,0)</f>
        <v>0</v>
      </c>
      <c r="O530" s="54">
        <f>IF(F530=2018,J530*K530+L530*M530,0)</f>
        <v>0</v>
      </c>
      <c r="P530" s="54">
        <f>IF(F530=2019,J530*K530+L530*M530,0)</f>
        <v>0</v>
      </c>
      <c r="T530">
        <f>J530*K530</f>
        <v>0</v>
      </c>
      <c r="U530">
        <f>L530*M530</f>
        <v>0</v>
      </c>
      <c r="Y530" t="s">
        <v>52</v>
      </c>
      <c r="Z530" t="s">
        <v>246</v>
      </c>
    </row>
    <row r="531" spans="2:26" ht="30" hidden="1" outlineLevel="1" x14ac:dyDescent="0.25">
      <c r="B531" s="48">
        <v>2</v>
      </c>
      <c r="C531" s="49" t="s">
        <v>159</v>
      </c>
      <c r="D531" s="50" t="s">
        <v>72</v>
      </c>
      <c r="E531" s="51"/>
      <c r="F531" s="48">
        <v>2017</v>
      </c>
      <c r="G531" s="52" t="s">
        <v>73</v>
      </c>
      <c r="H531" s="57" t="s">
        <v>69</v>
      </c>
      <c r="I531" s="58" t="s">
        <v>69</v>
      </c>
      <c r="J531" s="53"/>
      <c r="K531" s="54">
        <v>777</v>
      </c>
      <c r="L531" s="53"/>
      <c r="M531" s="54">
        <v>932</v>
      </c>
      <c r="N531" s="59">
        <f>IF(F531=2017,J531*K531+L531*M531,0)</f>
        <v>0</v>
      </c>
      <c r="O531" s="54">
        <f>IF(F531=2018,J531*K531+L531*M531,0)</f>
        <v>0</v>
      </c>
      <c r="P531" s="54">
        <f>IF(F531=2019,J531*K531+L531*M531,0)</f>
        <v>0</v>
      </c>
      <c r="T531">
        <f>J531*K531</f>
        <v>0</v>
      </c>
      <c r="U531">
        <f>L531*M531</f>
        <v>0</v>
      </c>
      <c r="Y531" t="s">
        <v>52</v>
      </c>
      <c r="Z531" t="s">
        <v>246</v>
      </c>
    </row>
    <row r="532" spans="2:26" ht="30" hidden="1" outlineLevel="1" x14ac:dyDescent="0.25">
      <c r="B532" s="48">
        <v>3</v>
      </c>
      <c r="C532" s="49" t="s">
        <v>228</v>
      </c>
      <c r="D532" s="50" t="s">
        <v>72</v>
      </c>
      <c r="E532" s="51"/>
      <c r="F532" s="48">
        <v>2018</v>
      </c>
      <c r="G532" s="52" t="s">
        <v>73</v>
      </c>
      <c r="H532" s="57" t="s">
        <v>69</v>
      </c>
      <c r="I532" s="58" t="s">
        <v>69</v>
      </c>
      <c r="J532" s="53"/>
      <c r="K532" s="54">
        <v>631</v>
      </c>
      <c r="L532" s="53"/>
      <c r="M532" s="54">
        <v>757</v>
      </c>
      <c r="N532" s="59">
        <f>IF(F532=2017,J532*K532+L532*M532,0)</f>
        <v>0</v>
      </c>
      <c r="O532" s="54">
        <f>IF(F532=2018,J532*K532+L532*M532,0)</f>
        <v>0</v>
      </c>
      <c r="P532" s="54">
        <f>IF(F532=2019,J532*K532+L532*M532,0)</f>
        <v>0</v>
      </c>
      <c r="T532">
        <f>J532*K532</f>
        <v>0</v>
      </c>
      <c r="U532">
        <f>L532*M532</f>
        <v>0</v>
      </c>
      <c r="Y532" t="s">
        <v>52</v>
      </c>
      <c r="Z532" t="s">
        <v>246</v>
      </c>
    </row>
    <row r="533" spans="2:26" ht="18.75" hidden="1" outlineLevel="1" x14ac:dyDescent="0.25">
      <c r="B533" s="93" t="s">
        <v>33</v>
      </c>
      <c r="C533" s="94"/>
      <c r="D533" s="94"/>
      <c r="E533" s="94"/>
      <c r="F533" s="94"/>
      <c r="G533" s="94"/>
      <c r="H533" s="94"/>
      <c r="I533" s="94"/>
      <c r="J533" s="94"/>
      <c r="K533" s="94"/>
      <c r="L533" s="94"/>
      <c r="M533" s="94"/>
      <c r="N533" s="94"/>
      <c r="O533" s="94"/>
      <c r="P533" s="95"/>
      <c r="Z533" t="s">
        <v>246</v>
      </c>
    </row>
    <row r="534" spans="2:26" ht="30" hidden="1" outlineLevel="1" x14ac:dyDescent="0.25">
      <c r="B534" s="48">
        <v>1</v>
      </c>
      <c r="C534" s="49" t="s">
        <v>100</v>
      </c>
      <c r="D534" s="50" t="s">
        <v>72</v>
      </c>
      <c r="E534" s="51"/>
      <c r="F534" s="48">
        <v>2017</v>
      </c>
      <c r="G534" s="52" t="s">
        <v>73</v>
      </c>
      <c r="H534" s="57" t="s">
        <v>69</v>
      </c>
      <c r="I534" s="58" t="s">
        <v>69</v>
      </c>
      <c r="J534" s="53"/>
      <c r="K534" s="54">
        <v>698</v>
      </c>
      <c r="L534" s="53"/>
      <c r="M534" s="54">
        <v>836</v>
      </c>
      <c r="N534" s="59">
        <f t="shared" ref="N534:N546" si="124">IF(F534=2017,J534*K534+L534*M534,0)</f>
        <v>0</v>
      </c>
      <c r="O534" s="54">
        <f t="shared" ref="O534:O546" si="125">IF(F534=2018,J534*K534+L534*M534,0)</f>
        <v>0</v>
      </c>
      <c r="P534" s="54">
        <f t="shared" ref="P534:P546" si="126">IF(F534=2019,J534*K534+L534*M534,0)</f>
        <v>0</v>
      </c>
      <c r="T534">
        <f t="shared" ref="T534:T546" si="127">J534*K534</f>
        <v>0</v>
      </c>
      <c r="U534">
        <f t="shared" ref="U534:U546" si="128">L534*M534</f>
        <v>0</v>
      </c>
      <c r="Y534" t="s">
        <v>52</v>
      </c>
      <c r="Z534" t="s">
        <v>246</v>
      </c>
    </row>
    <row r="535" spans="2:26" ht="30" hidden="1" outlineLevel="1" x14ac:dyDescent="0.25">
      <c r="B535" s="48">
        <v>2</v>
      </c>
      <c r="C535" s="49" t="s">
        <v>249</v>
      </c>
      <c r="D535" s="50" t="s">
        <v>72</v>
      </c>
      <c r="E535" s="51"/>
      <c r="F535" s="48">
        <v>2017</v>
      </c>
      <c r="G535" s="52" t="s">
        <v>73</v>
      </c>
      <c r="H535" s="57" t="s">
        <v>69</v>
      </c>
      <c r="I535" s="58" t="s">
        <v>69</v>
      </c>
      <c r="J535" s="53"/>
      <c r="K535" s="54">
        <v>707</v>
      </c>
      <c r="L535" s="53"/>
      <c r="M535" s="54">
        <v>847</v>
      </c>
      <c r="N535" s="59">
        <f t="shared" si="124"/>
        <v>0</v>
      </c>
      <c r="O535" s="54">
        <f t="shared" si="125"/>
        <v>0</v>
      </c>
      <c r="P535" s="54">
        <f t="shared" si="126"/>
        <v>0</v>
      </c>
      <c r="T535">
        <f t="shared" si="127"/>
        <v>0</v>
      </c>
      <c r="U535">
        <f t="shared" si="128"/>
        <v>0</v>
      </c>
      <c r="Y535" t="s">
        <v>267</v>
      </c>
      <c r="Z535" t="s">
        <v>246</v>
      </c>
    </row>
    <row r="536" spans="2:26" ht="30" hidden="1" outlineLevel="1" x14ac:dyDescent="0.25">
      <c r="B536" s="48">
        <v>3</v>
      </c>
      <c r="C536" s="49" t="s">
        <v>232</v>
      </c>
      <c r="D536" s="50" t="s">
        <v>72</v>
      </c>
      <c r="E536" s="51"/>
      <c r="F536" s="48">
        <v>2017</v>
      </c>
      <c r="G536" s="52" t="s">
        <v>73</v>
      </c>
      <c r="H536" s="57" t="s">
        <v>69</v>
      </c>
      <c r="I536" s="58" t="s">
        <v>69</v>
      </c>
      <c r="J536" s="53"/>
      <c r="K536" s="54">
        <v>698</v>
      </c>
      <c r="L536" s="53"/>
      <c r="M536" s="54">
        <v>836</v>
      </c>
      <c r="N536" s="59">
        <f t="shared" si="124"/>
        <v>0</v>
      </c>
      <c r="O536" s="54">
        <f t="shared" si="125"/>
        <v>0</v>
      </c>
      <c r="P536" s="54">
        <f t="shared" si="126"/>
        <v>0</v>
      </c>
      <c r="T536">
        <f t="shared" si="127"/>
        <v>0</v>
      </c>
      <c r="U536">
        <f t="shared" si="128"/>
        <v>0</v>
      </c>
      <c r="Y536" t="s">
        <v>52</v>
      </c>
      <c r="Z536" t="s">
        <v>246</v>
      </c>
    </row>
    <row r="537" spans="2:26" ht="30" hidden="1" outlineLevel="1" x14ac:dyDescent="0.25">
      <c r="B537" s="48">
        <v>4</v>
      </c>
      <c r="C537" s="49" t="s">
        <v>253</v>
      </c>
      <c r="D537" s="50" t="s">
        <v>72</v>
      </c>
      <c r="E537" s="51"/>
      <c r="F537" s="48">
        <v>2018</v>
      </c>
      <c r="G537" s="52" t="s">
        <v>73</v>
      </c>
      <c r="H537" s="57" t="s">
        <v>69</v>
      </c>
      <c r="I537" s="58" t="s">
        <v>69</v>
      </c>
      <c r="J537" s="53"/>
      <c r="K537" s="54">
        <v>698</v>
      </c>
      <c r="L537" s="53"/>
      <c r="M537" s="54">
        <v>836</v>
      </c>
      <c r="N537" s="59">
        <f t="shared" si="124"/>
        <v>0</v>
      </c>
      <c r="O537" s="54">
        <f t="shared" si="125"/>
        <v>0</v>
      </c>
      <c r="P537" s="54">
        <f t="shared" si="126"/>
        <v>0</v>
      </c>
      <c r="T537">
        <f t="shared" si="127"/>
        <v>0</v>
      </c>
      <c r="U537">
        <f t="shared" si="128"/>
        <v>0</v>
      </c>
      <c r="Y537" t="s">
        <v>52</v>
      </c>
      <c r="Z537" t="s">
        <v>246</v>
      </c>
    </row>
    <row r="538" spans="2:26" ht="30" hidden="1" outlineLevel="1" x14ac:dyDescent="0.25">
      <c r="B538" s="48">
        <v>5</v>
      </c>
      <c r="C538" s="49" t="s">
        <v>167</v>
      </c>
      <c r="D538" s="50" t="s">
        <v>72</v>
      </c>
      <c r="E538" s="51"/>
      <c r="F538" s="48">
        <v>2019</v>
      </c>
      <c r="G538" s="52" t="s">
        <v>73</v>
      </c>
      <c r="H538" s="57" t="s">
        <v>69</v>
      </c>
      <c r="I538" s="58" t="s">
        <v>69</v>
      </c>
      <c r="J538" s="53"/>
      <c r="K538" s="54">
        <v>698</v>
      </c>
      <c r="L538" s="53"/>
      <c r="M538" s="54">
        <v>836</v>
      </c>
      <c r="N538" s="59">
        <f t="shared" si="124"/>
        <v>0</v>
      </c>
      <c r="O538" s="54">
        <f t="shared" si="125"/>
        <v>0</v>
      </c>
      <c r="P538" s="54">
        <f t="shared" si="126"/>
        <v>0</v>
      </c>
      <c r="T538">
        <f t="shared" si="127"/>
        <v>0</v>
      </c>
      <c r="U538">
        <f t="shared" si="128"/>
        <v>0</v>
      </c>
      <c r="Y538" t="s">
        <v>52</v>
      </c>
      <c r="Z538" t="s">
        <v>246</v>
      </c>
    </row>
    <row r="539" spans="2:26" ht="30" hidden="1" outlineLevel="1" x14ac:dyDescent="0.25">
      <c r="B539" s="48">
        <v>6</v>
      </c>
      <c r="C539" s="49" t="s">
        <v>254</v>
      </c>
      <c r="D539" s="50" t="s">
        <v>72</v>
      </c>
      <c r="E539" s="51"/>
      <c r="F539" s="48">
        <v>2019</v>
      </c>
      <c r="G539" s="52" t="s">
        <v>73</v>
      </c>
      <c r="H539" s="57" t="s">
        <v>69</v>
      </c>
      <c r="I539" s="58" t="s">
        <v>69</v>
      </c>
      <c r="J539" s="53"/>
      <c r="K539" s="54">
        <v>698</v>
      </c>
      <c r="L539" s="53"/>
      <c r="M539" s="54">
        <v>836</v>
      </c>
      <c r="N539" s="59">
        <f t="shared" si="124"/>
        <v>0</v>
      </c>
      <c r="O539" s="54">
        <f t="shared" si="125"/>
        <v>0</v>
      </c>
      <c r="P539" s="54">
        <f t="shared" si="126"/>
        <v>0</v>
      </c>
      <c r="T539">
        <f t="shared" si="127"/>
        <v>0</v>
      </c>
      <c r="U539">
        <f t="shared" si="128"/>
        <v>0</v>
      </c>
      <c r="Y539" t="s">
        <v>52</v>
      </c>
      <c r="Z539" t="s">
        <v>246</v>
      </c>
    </row>
    <row r="540" spans="2:26" ht="30" hidden="1" outlineLevel="1" x14ac:dyDescent="0.25">
      <c r="B540" s="48">
        <v>7</v>
      </c>
      <c r="C540" s="49" t="s">
        <v>255</v>
      </c>
      <c r="D540" s="50" t="s">
        <v>72</v>
      </c>
      <c r="E540" s="51"/>
      <c r="F540" s="48">
        <v>2018</v>
      </c>
      <c r="G540" s="52" t="s">
        <v>73</v>
      </c>
      <c r="H540" s="57" t="s">
        <v>69</v>
      </c>
      <c r="I540" s="58" t="s">
        <v>69</v>
      </c>
      <c r="J540" s="53"/>
      <c r="K540" s="54">
        <v>698</v>
      </c>
      <c r="L540" s="53"/>
      <c r="M540" s="54">
        <v>836</v>
      </c>
      <c r="N540" s="59">
        <f t="shared" si="124"/>
        <v>0</v>
      </c>
      <c r="O540" s="54">
        <f t="shared" si="125"/>
        <v>0</v>
      </c>
      <c r="P540" s="54">
        <f t="shared" si="126"/>
        <v>0</v>
      </c>
      <c r="T540">
        <f t="shared" si="127"/>
        <v>0</v>
      </c>
      <c r="U540">
        <f t="shared" si="128"/>
        <v>0</v>
      </c>
      <c r="Y540" t="s">
        <v>52</v>
      </c>
      <c r="Z540" t="s">
        <v>246</v>
      </c>
    </row>
    <row r="541" spans="2:26" ht="30" hidden="1" outlineLevel="1" x14ac:dyDescent="0.25">
      <c r="B541" s="48">
        <v>8</v>
      </c>
      <c r="C541" s="49" t="s">
        <v>171</v>
      </c>
      <c r="D541" s="50" t="s">
        <v>72</v>
      </c>
      <c r="E541" s="51"/>
      <c r="F541" s="48">
        <v>2017</v>
      </c>
      <c r="G541" s="52" t="s">
        <v>73</v>
      </c>
      <c r="H541" s="57" t="s">
        <v>69</v>
      </c>
      <c r="I541" s="58" t="s">
        <v>69</v>
      </c>
      <c r="J541" s="53"/>
      <c r="K541" s="54">
        <v>698</v>
      </c>
      <c r="L541" s="53"/>
      <c r="M541" s="54">
        <v>836</v>
      </c>
      <c r="N541" s="59">
        <f t="shared" si="124"/>
        <v>0</v>
      </c>
      <c r="O541" s="54">
        <f t="shared" si="125"/>
        <v>0</v>
      </c>
      <c r="P541" s="54">
        <f t="shared" si="126"/>
        <v>0</v>
      </c>
      <c r="T541">
        <f t="shared" si="127"/>
        <v>0</v>
      </c>
      <c r="U541">
        <f t="shared" si="128"/>
        <v>0</v>
      </c>
      <c r="Y541" t="s">
        <v>52</v>
      </c>
      <c r="Z541" t="s">
        <v>246</v>
      </c>
    </row>
    <row r="542" spans="2:26" ht="30" hidden="1" outlineLevel="1" x14ac:dyDescent="0.25">
      <c r="B542" s="48">
        <v>9</v>
      </c>
      <c r="C542" s="49" t="s">
        <v>258</v>
      </c>
      <c r="D542" s="50" t="s">
        <v>72</v>
      </c>
      <c r="E542" s="51"/>
      <c r="F542" s="48">
        <v>2017</v>
      </c>
      <c r="G542" s="52" t="s">
        <v>73</v>
      </c>
      <c r="H542" s="57" t="s">
        <v>69</v>
      </c>
      <c r="I542" s="58" t="s">
        <v>69</v>
      </c>
      <c r="J542" s="53"/>
      <c r="K542" s="54">
        <v>698</v>
      </c>
      <c r="L542" s="53"/>
      <c r="M542" s="54">
        <v>836</v>
      </c>
      <c r="N542" s="59">
        <f t="shared" si="124"/>
        <v>0</v>
      </c>
      <c r="O542" s="54">
        <f t="shared" si="125"/>
        <v>0</v>
      </c>
      <c r="P542" s="54">
        <f t="shared" si="126"/>
        <v>0</v>
      </c>
      <c r="T542">
        <f t="shared" si="127"/>
        <v>0</v>
      </c>
      <c r="U542">
        <f t="shared" si="128"/>
        <v>0</v>
      </c>
      <c r="Y542" t="s">
        <v>52</v>
      </c>
      <c r="Z542" t="s">
        <v>246</v>
      </c>
    </row>
    <row r="543" spans="2:26" ht="30" hidden="1" outlineLevel="1" x14ac:dyDescent="0.25">
      <c r="B543" s="48">
        <v>10</v>
      </c>
      <c r="C543" s="49" t="s">
        <v>120</v>
      </c>
      <c r="D543" s="50" t="s">
        <v>72</v>
      </c>
      <c r="E543" s="51"/>
      <c r="F543" s="48">
        <v>2019</v>
      </c>
      <c r="G543" s="52" t="s">
        <v>73</v>
      </c>
      <c r="H543" s="57" t="s">
        <v>69</v>
      </c>
      <c r="I543" s="58" t="s">
        <v>69</v>
      </c>
      <c r="J543" s="53"/>
      <c r="K543" s="54">
        <v>698</v>
      </c>
      <c r="L543" s="53"/>
      <c r="M543" s="54">
        <v>836</v>
      </c>
      <c r="N543" s="59">
        <f t="shared" si="124"/>
        <v>0</v>
      </c>
      <c r="O543" s="54">
        <f t="shared" si="125"/>
        <v>0</v>
      </c>
      <c r="P543" s="54">
        <f t="shared" si="126"/>
        <v>0</v>
      </c>
      <c r="T543">
        <f t="shared" si="127"/>
        <v>0</v>
      </c>
      <c r="U543">
        <f t="shared" si="128"/>
        <v>0</v>
      </c>
      <c r="Y543" t="s">
        <v>52</v>
      </c>
      <c r="Z543" t="s">
        <v>246</v>
      </c>
    </row>
    <row r="544" spans="2:26" ht="30" hidden="1" outlineLevel="1" x14ac:dyDescent="0.25">
      <c r="B544" s="48">
        <v>11</v>
      </c>
      <c r="C544" s="49" t="s">
        <v>260</v>
      </c>
      <c r="D544" s="50" t="s">
        <v>72</v>
      </c>
      <c r="E544" s="51"/>
      <c r="F544" s="48">
        <v>2019</v>
      </c>
      <c r="G544" s="52" t="s">
        <v>73</v>
      </c>
      <c r="H544" s="57" t="s">
        <v>69</v>
      </c>
      <c r="I544" s="58" t="s">
        <v>69</v>
      </c>
      <c r="J544" s="53"/>
      <c r="K544" s="54">
        <v>698</v>
      </c>
      <c r="L544" s="53"/>
      <c r="M544" s="54">
        <v>836</v>
      </c>
      <c r="N544" s="59">
        <f t="shared" si="124"/>
        <v>0</v>
      </c>
      <c r="O544" s="54">
        <f t="shared" si="125"/>
        <v>0</v>
      </c>
      <c r="P544" s="54">
        <f t="shared" si="126"/>
        <v>0</v>
      </c>
      <c r="T544">
        <f t="shared" si="127"/>
        <v>0</v>
      </c>
      <c r="U544">
        <f t="shared" si="128"/>
        <v>0</v>
      </c>
      <c r="Y544" t="s">
        <v>52</v>
      </c>
      <c r="Z544" t="s">
        <v>246</v>
      </c>
    </row>
    <row r="545" spans="2:26" ht="30" hidden="1" outlineLevel="1" x14ac:dyDescent="0.25">
      <c r="B545" s="48">
        <v>12</v>
      </c>
      <c r="C545" s="49" t="s">
        <v>262</v>
      </c>
      <c r="D545" s="50" t="s">
        <v>72</v>
      </c>
      <c r="E545" s="51"/>
      <c r="F545" s="48">
        <v>2017</v>
      </c>
      <c r="G545" s="52" t="s">
        <v>73</v>
      </c>
      <c r="H545" s="57" t="s">
        <v>69</v>
      </c>
      <c r="I545" s="58" t="s">
        <v>69</v>
      </c>
      <c r="J545" s="53"/>
      <c r="K545" s="54">
        <v>835</v>
      </c>
      <c r="L545" s="53"/>
      <c r="M545" s="54">
        <v>1000</v>
      </c>
      <c r="N545" s="59">
        <f t="shared" si="124"/>
        <v>0</v>
      </c>
      <c r="O545" s="54">
        <f t="shared" si="125"/>
        <v>0</v>
      </c>
      <c r="P545" s="54">
        <f t="shared" si="126"/>
        <v>0</v>
      </c>
      <c r="T545">
        <f t="shared" si="127"/>
        <v>0</v>
      </c>
      <c r="U545">
        <f t="shared" si="128"/>
        <v>0</v>
      </c>
      <c r="Y545" t="s">
        <v>180</v>
      </c>
      <c r="Z545" t="s">
        <v>246</v>
      </c>
    </row>
    <row r="546" spans="2:26" ht="30" hidden="1" outlineLevel="1" x14ac:dyDescent="0.25">
      <c r="B546" s="48">
        <v>13</v>
      </c>
      <c r="C546" s="49" t="s">
        <v>263</v>
      </c>
      <c r="D546" s="50" t="s">
        <v>72</v>
      </c>
      <c r="E546" s="51"/>
      <c r="F546" s="48">
        <v>2019</v>
      </c>
      <c r="G546" s="52" t="s">
        <v>73</v>
      </c>
      <c r="H546" s="57" t="s">
        <v>69</v>
      </c>
      <c r="I546" s="58" t="s">
        <v>69</v>
      </c>
      <c r="J546" s="53"/>
      <c r="K546" s="54">
        <v>698</v>
      </c>
      <c r="L546" s="53"/>
      <c r="M546" s="54">
        <v>836</v>
      </c>
      <c r="N546" s="59">
        <f t="shared" si="124"/>
        <v>0</v>
      </c>
      <c r="O546" s="54">
        <f t="shared" si="125"/>
        <v>0</v>
      </c>
      <c r="P546" s="54">
        <f t="shared" si="126"/>
        <v>0</v>
      </c>
      <c r="T546">
        <f t="shared" si="127"/>
        <v>0</v>
      </c>
      <c r="U546">
        <f t="shared" si="128"/>
        <v>0</v>
      </c>
      <c r="Y546" t="s">
        <v>52</v>
      </c>
      <c r="Z546" t="s">
        <v>246</v>
      </c>
    </row>
    <row r="547" spans="2:26" ht="18.75" hidden="1" outlineLevel="1" x14ac:dyDescent="0.25">
      <c r="B547" s="93" t="s">
        <v>48</v>
      </c>
      <c r="C547" s="94"/>
      <c r="D547" s="94"/>
      <c r="E547" s="94"/>
      <c r="F547" s="94"/>
      <c r="G547" s="94"/>
      <c r="H547" s="94"/>
      <c r="I547" s="94"/>
      <c r="J547" s="94"/>
      <c r="K547" s="94"/>
      <c r="L547" s="94"/>
      <c r="M547" s="94"/>
      <c r="N547" s="94"/>
      <c r="O547" s="94"/>
      <c r="P547" s="95"/>
      <c r="Z547" t="s">
        <v>246</v>
      </c>
    </row>
    <row r="548" spans="2:26" ht="60" hidden="1" outlineLevel="1" x14ac:dyDescent="0.25">
      <c r="B548" s="48">
        <v>1</v>
      </c>
      <c r="C548" s="49" t="s">
        <v>264</v>
      </c>
      <c r="D548" s="50" t="s">
        <v>72</v>
      </c>
      <c r="E548" s="51"/>
      <c r="F548" s="48">
        <v>2019</v>
      </c>
      <c r="G548" s="52" t="s">
        <v>73</v>
      </c>
      <c r="H548" s="57" t="s">
        <v>69</v>
      </c>
      <c r="I548" s="58" t="s">
        <v>69</v>
      </c>
      <c r="J548" s="53"/>
      <c r="K548" s="54">
        <v>698</v>
      </c>
      <c r="L548" s="53"/>
      <c r="M548" s="54">
        <v>836</v>
      </c>
      <c r="N548" s="59">
        <f>IF(F548=2017,J548*K548+L548*M548,0)</f>
        <v>0</v>
      </c>
      <c r="O548" s="54">
        <f>IF(F548=2018,J548*K548+L548*M548,0)</f>
        <v>0</v>
      </c>
      <c r="P548" s="54">
        <f>IF(F548=2019,J548*K548+L548*M548,0)</f>
        <v>0</v>
      </c>
      <c r="T548">
        <f>J548*K548</f>
        <v>0</v>
      </c>
      <c r="U548">
        <f>L548*M548</f>
        <v>0</v>
      </c>
      <c r="Y548" t="s">
        <v>52</v>
      </c>
      <c r="Z548" t="s">
        <v>246</v>
      </c>
    </row>
    <row r="549" spans="2:26" ht="60" hidden="1" outlineLevel="1" x14ac:dyDescent="0.25">
      <c r="B549" s="48">
        <v>2</v>
      </c>
      <c r="C549" s="49" t="s">
        <v>266</v>
      </c>
      <c r="D549" s="50" t="s">
        <v>72</v>
      </c>
      <c r="E549" s="51"/>
      <c r="F549" s="48">
        <v>2019</v>
      </c>
      <c r="G549" s="52" t="s">
        <v>73</v>
      </c>
      <c r="H549" s="57" t="s">
        <v>69</v>
      </c>
      <c r="I549" s="58" t="s">
        <v>69</v>
      </c>
      <c r="J549" s="53"/>
      <c r="K549" s="54">
        <v>698</v>
      </c>
      <c r="L549" s="53"/>
      <c r="M549" s="54">
        <v>836</v>
      </c>
      <c r="N549" s="59">
        <f>IF(F549=2017,J549*K549+L549*M549,0)</f>
        <v>0</v>
      </c>
      <c r="O549" s="54">
        <f>IF(F549=2018,J549*K549+L549*M549,0)</f>
        <v>0</v>
      </c>
      <c r="P549" s="54">
        <f>IF(F549=2019,J549*K549+L549*M549,0)</f>
        <v>0</v>
      </c>
      <c r="T549">
        <f>J549*K549</f>
        <v>0</v>
      </c>
      <c r="U549">
        <f>L549*M549</f>
        <v>0</v>
      </c>
      <c r="Y549" t="s">
        <v>52</v>
      </c>
      <c r="Z549" t="s">
        <v>246</v>
      </c>
    </row>
    <row r="550" spans="2:26" ht="45" hidden="1" outlineLevel="1" x14ac:dyDescent="0.25">
      <c r="B550" s="48">
        <v>3</v>
      </c>
      <c r="C550" s="49" t="s">
        <v>268</v>
      </c>
      <c r="D550" s="50" t="s">
        <v>72</v>
      </c>
      <c r="E550" s="51"/>
      <c r="F550" s="48">
        <v>2019</v>
      </c>
      <c r="G550" s="52" t="s">
        <v>73</v>
      </c>
      <c r="H550" s="57" t="s">
        <v>69</v>
      </c>
      <c r="I550" s="58" t="s">
        <v>69</v>
      </c>
      <c r="J550" s="53"/>
      <c r="K550" s="54">
        <v>698</v>
      </c>
      <c r="L550" s="53"/>
      <c r="M550" s="54">
        <v>836</v>
      </c>
      <c r="N550" s="59">
        <f>IF(F550=2017,J550*K550+L550*M550,0)</f>
        <v>0</v>
      </c>
      <c r="O550" s="54">
        <f>IF(F550=2018,J550*K550+L550*M550,0)</f>
        <v>0</v>
      </c>
      <c r="P550" s="54">
        <f>IF(F550=2019,J550*K550+L550*M550,0)</f>
        <v>0</v>
      </c>
      <c r="T550">
        <f>J550*K550</f>
        <v>0</v>
      </c>
      <c r="U550">
        <f>L550*M550</f>
        <v>0</v>
      </c>
      <c r="Y550" t="s">
        <v>52</v>
      </c>
      <c r="Z550" t="s">
        <v>246</v>
      </c>
    </row>
    <row r="551" spans="2:26" hidden="1" outlineLevel="1" x14ac:dyDescent="0.25">
      <c r="Z551" t="s">
        <v>246</v>
      </c>
    </row>
    <row r="552" spans="2:26" ht="18.75" hidden="1" outlineLevel="1" x14ac:dyDescent="0.25">
      <c r="B552" s="39" t="s">
        <v>79</v>
      </c>
      <c r="C552" s="40"/>
      <c r="D552" s="55"/>
      <c r="E552" s="41"/>
      <c r="F552" s="56"/>
      <c r="G552" s="40"/>
      <c r="H552" s="41"/>
      <c r="I552" s="42"/>
      <c r="J552" s="56"/>
      <c r="K552" s="42"/>
      <c r="L552" s="41"/>
      <c r="M552" s="42"/>
      <c r="N552" s="41"/>
      <c r="O552" s="41"/>
      <c r="P552" s="56"/>
      <c r="Z552" t="s">
        <v>246</v>
      </c>
    </row>
    <row r="553" spans="2:26" ht="38.25" hidden="1" outlineLevel="1" x14ac:dyDescent="0.25">
      <c r="B553" s="43" t="s">
        <v>23</v>
      </c>
      <c r="C553" s="44" t="s">
        <v>24</v>
      </c>
      <c r="D553" s="44" t="s">
        <v>25</v>
      </c>
      <c r="E553" s="44" t="s">
        <v>26</v>
      </c>
      <c r="F553" s="44" t="s">
        <v>27</v>
      </c>
      <c r="G553" s="44" t="s">
        <v>28</v>
      </c>
      <c r="H553" s="44" t="s">
        <v>69</v>
      </c>
      <c r="I553" s="45" t="s">
        <v>69</v>
      </c>
      <c r="J553" s="44" t="s">
        <v>80</v>
      </c>
      <c r="K553" s="45" t="s">
        <v>81</v>
      </c>
      <c r="L553" s="44" t="s">
        <v>82</v>
      </c>
      <c r="M553" s="45" t="s">
        <v>83</v>
      </c>
      <c r="N553" s="46">
        <v>2017</v>
      </c>
      <c r="O553" s="46">
        <v>2018</v>
      </c>
      <c r="P553" s="47">
        <v>2019</v>
      </c>
      <c r="Z553" t="s">
        <v>246</v>
      </c>
    </row>
    <row r="554" spans="2:26" ht="15.75" hidden="1" outlineLevel="1" x14ac:dyDescent="0.25">
      <c r="B554" s="48">
        <v>1</v>
      </c>
      <c r="C554" s="49" t="s">
        <v>269</v>
      </c>
      <c r="D554" s="50" t="s">
        <v>85</v>
      </c>
      <c r="E554" s="51"/>
      <c r="F554" s="48">
        <v>2019</v>
      </c>
      <c r="G554" s="52" t="s">
        <v>85</v>
      </c>
      <c r="H554" s="57" t="s">
        <v>69</v>
      </c>
      <c r="I554" s="58" t="s">
        <v>69</v>
      </c>
      <c r="J554" s="53"/>
      <c r="K554" s="54">
        <v>2700</v>
      </c>
      <c r="L554" s="53"/>
      <c r="M554" s="54">
        <v>3600</v>
      </c>
      <c r="N554" s="59">
        <f>IF(F554=2017,J554*K554+L554*M554,0)</f>
        <v>0</v>
      </c>
      <c r="O554" s="54">
        <f>IF(F554=2018,J554*K554+L554*M554,0)</f>
        <v>0</v>
      </c>
      <c r="P554" s="54">
        <f>IF(F554=2019,J554*K554+L554*M554,0)</f>
        <v>0</v>
      </c>
      <c r="V554">
        <f>J554*K554</f>
        <v>0</v>
      </c>
      <c r="W554">
        <f>L554*M554</f>
        <v>0</v>
      </c>
      <c r="Y554" t="s">
        <v>52</v>
      </c>
      <c r="Z554" t="s">
        <v>246</v>
      </c>
    </row>
    <row r="555" spans="2:26" hidden="1" outlineLevel="1" x14ac:dyDescent="0.25">
      <c r="Z555" t="s">
        <v>246</v>
      </c>
    </row>
    <row r="556" spans="2:26" ht="15.75" thickBot="1" x14ac:dyDescent="0.3"/>
    <row r="557" spans="2:26" ht="39" thickBot="1" x14ac:dyDescent="0.3">
      <c r="B557" s="96" t="s">
        <v>270</v>
      </c>
      <c r="C557" s="97"/>
      <c r="D557" s="97"/>
      <c r="E557" s="102" t="s">
        <v>3</v>
      </c>
      <c r="F557" s="103"/>
      <c r="G557" s="4" t="s">
        <v>4</v>
      </c>
      <c r="H557" s="4" t="s">
        <v>5</v>
      </c>
      <c r="I557" s="4" t="s">
        <v>6</v>
      </c>
      <c r="J557" s="4" t="s">
        <v>7</v>
      </c>
      <c r="K557" s="5" t="s">
        <v>8</v>
      </c>
      <c r="L557" s="6" t="s">
        <v>9</v>
      </c>
      <c r="M557" s="7"/>
      <c r="N557" s="8">
        <v>2017</v>
      </c>
      <c r="O557" s="9">
        <v>2018</v>
      </c>
      <c r="P557" s="10">
        <v>2019</v>
      </c>
      <c r="Z557" t="s">
        <v>270</v>
      </c>
    </row>
    <row r="558" spans="2:26" ht="15.75" x14ac:dyDescent="0.25">
      <c r="B558" s="98"/>
      <c r="C558" s="99"/>
      <c r="D558" s="99"/>
      <c r="E558" s="104">
        <v>0</v>
      </c>
      <c r="F558" s="105"/>
      <c r="G558" s="11" t="s">
        <v>10</v>
      </c>
      <c r="H558" s="12">
        <f>SUBTOTAL(2,I575:I577,I579:I590,I592:I595)</f>
        <v>19</v>
      </c>
      <c r="I558" s="13">
        <f>SUM(I575:I577,I579:I590,I592:I595)/H558</f>
        <v>732.19473684210539</v>
      </c>
      <c r="J558" s="14" t="s">
        <v>11</v>
      </c>
      <c r="K558" s="15">
        <f>SUM(H575:H577,H579:H590,H592:H595)</f>
        <v>0</v>
      </c>
      <c r="L558" s="16">
        <f>Q558</f>
        <v>0</v>
      </c>
      <c r="M558" s="17"/>
      <c r="N558" s="110">
        <f>SUM(N575:N577,N579:N590,N592:N595,N600:N601,N603:N612,N614:N616,N620:N620)</f>
        <v>0</v>
      </c>
      <c r="O558" s="113">
        <f>SUM(O575:O577,O579:O590,O592:O595,O600:O601,O603:O612,O614:O616,O620:O620)</f>
        <v>0</v>
      </c>
      <c r="P558" s="86">
        <f>SUM(P575:P577,P579:P590,P592:P595,P600:P601,P603:P612,P614:P616,P620:P620)</f>
        <v>0</v>
      </c>
      <c r="Q558">
        <f>SUM(Q575:Q577,Q579:Q590,Q592:Q595)</f>
        <v>0</v>
      </c>
      <c r="R558">
        <f>SUM(R575:R577,R579:R590,R592:R595)</f>
        <v>0</v>
      </c>
      <c r="S558">
        <f>SUM(S575:S577,S579:S590,S592:S595)</f>
        <v>0</v>
      </c>
      <c r="T558">
        <f>SUM(T600:T601,T603:T612,T614:T616)</f>
        <v>0</v>
      </c>
      <c r="U558">
        <f>SUM(U600:U601,U603:U612,U614:U616)</f>
        <v>0</v>
      </c>
      <c r="V558">
        <f>SUM(V620:V620)</f>
        <v>0</v>
      </c>
      <c r="W558">
        <f>SUM(W620:W620)</f>
        <v>0</v>
      </c>
      <c r="Z558" t="s">
        <v>270</v>
      </c>
    </row>
    <row r="559" spans="2:26" ht="31.5" x14ac:dyDescent="0.25">
      <c r="B559" s="98"/>
      <c r="C559" s="99"/>
      <c r="D559" s="99"/>
      <c r="E559" s="106"/>
      <c r="F559" s="107"/>
      <c r="G559" s="11" t="s">
        <v>12</v>
      </c>
      <c r="H559" s="12">
        <f>SUBTOTAL(2,K575:K577,K579:K590,K592:K595)</f>
        <v>19</v>
      </c>
      <c r="I559" s="13">
        <f>SUM(K575:K577,K579:K590,K592:K595)/H559</f>
        <v>550.37684210526311</v>
      </c>
      <c r="J559" s="14" t="s">
        <v>13</v>
      </c>
      <c r="K559" s="15">
        <f>SUM(J575:J577,J579:J590,J592:J595)</f>
        <v>0</v>
      </c>
      <c r="L559" s="16">
        <f>R558</f>
        <v>0</v>
      </c>
      <c r="M559" s="18"/>
      <c r="N559" s="111"/>
      <c r="O559" s="114"/>
      <c r="P559" s="87"/>
      <c r="Z559" t="s">
        <v>270</v>
      </c>
    </row>
    <row r="560" spans="2:26" ht="31.5" x14ac:dyDescent="0.25">
      <c r="B560" s="98"/>
      <c r="C560" s="99"/>
      <c r="D560" s="99"/>
      <c r="E560" s="106"/>
      <c r="F560" s="107"/>
      <c r="G560" s="11" t="s">
        <v>14</v>
      </c>
      <c r="H560" s="12">
        <f>SUBTOTAL(2,M575:M577,M579:M590,M592:M595)</f>
        <v>19</v>
      </c>
      <c r="I560" s="13">
        <f>SUM(M575:M577,M579:M590,M592:M595)/H560</f>
        <v>659.74421052631556</v>
      </c>
      <c r="J560" s="14" t="s">
        <v>13</v>
      </c>
      <c r="K560" s="15">
        <f>SUM(L575:L577,L579:L590,L592:L595)</f>
        <v>0</v>
      </c>
      <c r="L560" s="16">
        <f>S558</f>
        <v>0</v>
      </c>
      <c r="M560" s="18"/>
      <c r="N560" s="111"/>
      <c r="O560" s="114"/>
      <c r="P560" s="87"/>
      <c r="Z560" t="s">
        <v>270</v>
      </c>
    </row>
    <row r="561" spans="2:26" ht="31.5" x14ac:dyDescent="0.25">
      <c r="B561" s="98"/>
      <c r="C561" s="99"/>
      <c r="D561" s="99"/>
      <c r="E561" s="106"/>
      <c r="F561" s="107"/>
      <c r="G561" s="11" t="s">
        <v>15</v>
      </c>
      <c r="H561" s="12">
        <f>SUBTOTAL(2,K600:K601,K603:K612,K614:K616)</f>
        <v>15</v>
      </c>
      <c r="I561" s="13">
        <f>SUM(K600:K601,K603:K612,K614:K616)/H561</f>
        <v>723</v>
      </c>
      <c r="J561" s="14" t="s">
        <v>13</v>
      </c>
      <c r="K561" s="15">
        <f>SUM(J600:J601,J603:J612,J614:J616)</f>
        <v>0</v>
      </c>
      <c r="L561" s="16">
        <f>T558</f>
        <v>0</v>
      </c>
      <c r="M561" s="18"/>
      <c r="N561" s="111"/>
      <c r="O561" s="114"/>
      <c r="P561" s="87"/>
      <c r="Z561" t="s">
        <v>270</v>
      </c>
    </row>
    <row r="562" spans="2:26" ht="31.5" x14ac:dyDescent="0.25">
      <c r="B562" s="98"/>
      <c r="C562" s="99"/>
      <c r="D562" s="99"/>
      <c r="E562" s="106"/>
      <c r="F562" s="107"/>
      <c r="G562" s="11" t="s">
        <v>16</v>
      </c>
      <c r="H562" s="12">
        <f>SUBTOTAL(2,M600:M601,M603:M612,M614:M616)</f>
        <v>15</v>
      </c>
      <c r="I562" s="13">
        <f>SUM(M600:M601,M603:M612,M614:M616)/H562</f>
        <v>866.4666666666667</v>
      </c>
      <c r="J562" s="14" t="s">
        <v>13</v>
      </c>
      <c r="K562" s="15">
        <f>SUM(L600:L601,L603:L612,L614:L616)</f>
        <v>0</v>
      </c>
      <c r="L562" s="16">
        <f>U558</f>
        <v>0</v>
      </c>
      <c r="M562" s="18"/>
      <c r="N562" s="111"/>
      <c r="O562" s="114"/>
      <c r="P562" s="87"/>
      <c r="Z562" t="s">
        <v>270</v>
      </c>
    </row>
    <row r="563" spans="2:26" ht="31.5" x14ac:dyDescent="0.25">
      <c r="B563" s="98"/>
      <c r="C563" s="99"/>
      <c r="D563" s="99"/>
      <c r="E563" s="106"/>
      <c r="F563" s="107"/>
      <c r="G563" s="11" t="s">
        <v>17</v>
      </c>
      <c r="H563" s="12">
        <f>SUBTOTAL(2,K620:K620)</f>
        <v>1</v>
      </c>
      <c r="I563" s="13">
        <f>SUM(K620:K620)/H563</f>
        <v>3000</v>
      </c>
      <c r="J563" s="14" t="s">
        <v>13</v>
      </c>
      <c r="K563" s="15">
        <f>SUM(J620:J620)</f>
        <v>0</v>
      </c>
      <c r="L563" s="16">
        <f>V558</f>
        <v>0</v>
      </c>
      <c r="M563" s="18"/>
      <c r="N563" s="111"/>
      <c r="O563" s="114"/>
      <c r="P563" s="87"/>
      <c r="Z563" t="s">
        <v>270</v>
      </c>
    </row>
    <row r="564" spans="2:26" ht="32.25" thickBot="1" x14ac:dyDescent="0.3">
      <c r="B564" s="98"/>
      <c r="C564" s="99"/>
      <c r="D564" s="99"/>
      <c r="E564" s="106"/>
      <c r="F564" s="107"/>
      <c r="G564" s="11" t="s">
        <v>18</v>
      </c>
      <c r="H564" s="19">
        <f>SUBTOTAL(2,M620:M620)</f>
        <v>1</v>
      </c>
      <c r="I564" s="20">
        <f>SUM(M620:M620)/H564</f>
        <v>4000</v>
      </c>
      <c r="J564" s="21" t="s">
        <v>13</v>
      </c>
      <c r="K564" s="22">
        <f>SUM(L620:L620)</f>
        <v>0</v>
      </c>
      <c r="L564" s="23">
        <f>W558</f>
        <v>0</v>
      </c>
      <c r="M564" s="18"/>
      <c r="N564" s="111"/>
      <c r="O564" s="114"/>
      <c r="P564" s="87"/>
      <c r="Z564" t="s">
        <v>270</v>
      </c>
    </row>
    <row r="565" spans="2:26" ht="16.5" thickBot="1" x14ac:dyDescent="0.3">
      <c r="B565" s="100"/>
      <c r="C565" s="101"/>
      <c r="D565" s="101"/>
      <c r="E565" s="108"/>
      <c r="F565" s="109"/>
      <c r="G565" s="24" t="s">
        <v>19</v>
      </c>
      <c r="H565" s="25"/>
      <c r="I565" s="25"/>
      <c r="J565" s="25"/>
      <c r="K565" s="26">
        <f>SUM(K558:K564)</f>
        <v>0</v>
      </c>
      <c r="L565" s="27">
        <f>SUM(L558:L564)</f>
        <v>0</v>
      </c>
      <c r="M565" s="18"/>
      <c r="N565" s="112"/>
      <c r="O565" s="115"/>
      <c r="P565" s="88"/>
      <c r="Z565" t="s">
        <v>270</v>
      </c>
    </row>
    <row r="566" spans="2:26" ht="15.75" collapsed="1" thickBot="1" x14ac:dyDescent="0.3">
      <c r="B566" s="89" t="s">
        <v>20</v>
      </c>
      <c r="C566" s="90"/>
      <c r="D566" s="90"/>
      <c r="E566" s="91"/>
      <c r="F566" s="91"/>
      <c r="G566" s="91"/>
      <c r="H566" s="91"/>
      <c r="I566" s="91"/>
      <c r="J566" s="91"/>
      <c r="K566" s="91"/>
      <c r="L566" s="91"/>
      <c r="M566" s="91"/>
      <c r="N566" s="91"/>
      <c r="O566" s="91"/>
      <c r="P566" s="92"/>
      <c r="Z566" t="s">
        <v>270</v>
      </c>
    </row>
    <row r="567" spans="2:26" hidden="1" outlineLevel="1" x14ac:dyDescent="0.25">
      <c r="B567" s="28" t="s">
        <v>21</v>
      </c>
      <c r="C567" s="29"/>
      <c r="D567" s="29"/>
      <c r="E567" s="30"/>
      <c r="F567" s="30"/>
      <c r="G567" s="29"/>
      <c r="H567" s="30"/>
      <c r="I567" s="31"/>
      <c r="J567" s="30"/>
      <c r="K567" s="31"/>
      <c r="L567" s="30"/>
      <c r="M567" s="31"/>
      <c r="N567" s="30"/>
      <c r="O567" s="30"/>
      <c r="P567" s="32"/>
      <c r="Z567" t="s">
        <v>270</v>
      </c>
    </row>
    <row r="568" spans="2:26" hidden="1" outlineLevel="1" x14ac:dyDescent="0.25">
      <c r="B568" s="33" t="s">
        <v>270</v>
      </c>
      <c r="C568" s="29"/>
      <c r="D568" s="29"/>
      <c r="E568" s="30"/>
      <c r="F568" s="30"/>
      <c r="G568" s="29"/>
      <c r="H568" s="30"/>
      <c r="I568" s="31"/>
      <c r="J568" s="30"/>
      <c r="K568" s="31"/>
      <c r="L568" s="30"/>
      <c r="M568" s="31"/>
      <c r="N568" s="30"/>
      <c r="O568" s="30"/>
      <c r="P568" s="32"/>
      <c r="Z568" t="s">
        <v>270</v>
      </c>
    </row>
    <row r="569" spans="2:26" hidden="1" outlineLevel="1" x14ac:dyDescent="0.25">
      <c r="B569" s="28"/>
      <c r="C569" s="29"/>
      <c r="D569" s="29"/>
      <c r="E569" s="30"/>
      <c r="F569" s="30"/>
      <c r="G569" s="29"/>
      <c r="H569" s="30"/>
      <c r="I569" s="31"/>
      <c r="J569" s="30"/>
      <c r="K569" s="31"/>
      <c r="L569" s="30"/>
      <c r="M569" s="31"/>
      <c r="N569" s="30"/>
      <c r="O569" s="30"/>
      <c r="P569" s="32"/>
      <c r="Z569" t="s">
        <v>270</v>
      </c>
    </row>
    <row r="570" spans="2:26" hidden="1" outlineLevel="1" x14ac:dyDescent="0.25">
      <c r="B570" s="34"/>
      <c r="C570" s="29"/>
      <c r="D570" s="29"/>
      <c r="E570" s="30"/>
      <c r="F570" s="30"/>
      <c r="G570" s="29"/>
      <c r="H570" s="30"/>
      <c r="I570" s="31"/>
      <c r="J570" s="30"/>
      <c r="K570" s="31"/>
      <c r="L570" s="30"/>
      <c r="M570" s="31"/>
      <c r="N570" s="30"/>
      <c r="O570" s="30"/>
      <c r="P570" s="32"/>
      <c r="Z570" t="s">
        <v>270</v>
      </c>
    </row>
    <row r="571" spans="2:26" hidden="1" outlineLevel="1" x14ac:dyDescent="0.25">
      <c r="B571" s="35"/>
      <c r="C571" s="36"/>
      <c r="D571" s="36"/>
      <c r="E571" s="37"/>
      <c r="F571" s="37"/>
      <c r="G571" s="36"/>
      <c r="H571" s="37"/>
      <c r="I571" s="18"/>
      <c r="J571" s="37"/>
      <c r="K571" s="18"/>
      <c r="L571" s="37"/>
      <c r="M571" s="18"/>
      <c r="N571" s="37"/>
      <c r="O571" s="37"/>
      <c r="P571" s="38"/>
      <c r="Z571" t="s">
        <v>270</v>
      </c>
    </row>
    <row r="572" spans="2:26" ht="18.75" hidden="1" outlineLevel="1" x14ac:dyDescent="0.25">
      <c r="B572" s="39" t="s">
        <v>22</v>
      </c>
      <c r="C572" s="40"/>
      <c r="D572" s="40"/>
      <c r="E572" s="41"/>
      <c r="F572" s="41"/>
      <c r="G572" s="40"/>
      <c r="H572" s="41"/>
      <c r="I572" s="42"/>
      <c r="J572" s="41"/>
      <c r="K572" s="42"/>
      <c r="L572" s="41"/>
      <c r="M572" s="42"/>
      <c r="N572" s="41"/>
      <c r="O572" s="41"/>
      <c r="P572" s="41"/>
      <c r="Z572" t="s">
        <v>270</v>
      </c>
    </row>
    <row r="573" spans="2:26" ht="51" hidden="1" outlineLevel="1" x14ac:dyDescent="0.25">
      <c r="B573" s="43" t="s">
        <v>23</v>
      </c>
      <c r="C573" s="44" t="s">
        <v>24</v>
      </c>
      <c r="D573" s="44" t="s">
        <v>25</v>
      </c>
      <c r="E573" s="44" t="s">
        <v>26</v>
      </c>
      <c r="F573" s="44" t="s">
        <v>27</v>
      </c>
      <c r="G573" s="44" t="s">
        <v>28</v>
      </c>
      <c r="H573" s="44" t="s">
        <v>29</v>
      </c>
      <c r="I573" s="45" t="s">
        <v>30</v>
      </c>
      <c r="J573" s="44" t="s">
        <v>620</v>
      </c>
      <c r="K573" s="45" t="s">
        <v>31</v>
      </c>
      <c r="L573" s="44" t="s">
        <v>621</v>
      </c>
      <c r="M573" s="45" t="s">
        <v>32</v>
      </c>
      <c r="N573" s="46">
        <v>2017</v>
      </c>
      <c r="O573" s="46">
        <v>2018</v>
      </c>
      <c r="P573" s="47">
        <v>2019</v>
      </c>
      <c r="Z573" t="s">
        <v>270</v>
      </c>
    </row>
    <row r="574" spans="2:26" ht="18.75" hidden="1" outlineLevel="1" x14ac:dyDescent="0.25">
      <c r="B574" s="93" t="s">
        <v>87</v>
      </c>
      <c r="C574" s="94"/>
      <c r="D574" s="94"/>
      <c r="E574" s="94"/>
      <c r="F574" s="94"/>
      <c r="G574" s="94"/>
      <c r="H574" s="94"/>
      <c r="I574" s="94"/>
      <c r="J574" s="94"/>
      <c r="K574" s="94"/>
      <c r="L574" s="94"/>
      <c r="M574" s="94"/>
      <c r="N574" s="94"/>
      <c r="O574" s="94"/>
      <c r="P574" s="95"/>
      <c r="Z574" t="s">
        <v>270</v>
      </c>
    </row>
    <row r="575" spans="2:26" ht="15.75" hidden="1" outlineLevel="1" x14ac:dyDescent="0.25">
      <c r="B575" s="48">
        <v>1</v>
      </c>
      <c r="C575" s="49" t="s">
        <v>222</v>
      </c>
      <c r="D575" s="50" t="s">
        <v>35</v>
      </c>
      <c r="E575" s="51">
        <v>368</v>
      </c>
      <c r="F575" s="48">
        <v>2017</v>
      </c>
      <c r="G575" s="52" t="s">
        <v>36</v>
      </c>
      <c r="H575" s="53"/>
      <c r="I575" s="54">
        <v>826.1</v>
      </c>
      <c r="J575" s="53"/>
      <c r="K575" s="54">
        <v>620.67999999999995</v>
      </c>
      <c r="L575" s="53"/>
      <c r="M575" s="54">
        <v>744.57999999999993</v>
      </c>
      <c r="N575" s="54">
        <f>IF(F575=2017,H575*I575+J575*K575+L575*M575,0)</f>
        <v>0</v>
      </c>
      <c r="O575" s="54">
        <f>IF(F575=2018,H575*I575+J575*K575+L575*M575,0)</f>
        <v>0</v>
      </c>
      <c r="P575" s="54">
        <f>IF(F575=2019,H575*I575+J575*K575+L575*M575,0)</f>
        <v>0</v>
      </c>
      <c r="Q575">
        <f>H575*I575</f>
        <v>0</v>
      </c>
      <c r="R575">
        <f>J575*K575</f>
        <v>0</v>
      </c>
      <c r="S575">
        <f>L575*M575</f>
        <v>0</v>
      </c>
      <c r="Y575" t="s">
        <v>223</v>
      </c>
      <c r="Z575" t="s">
        <v>270</v>
      </c>
    </row>
    <row r="576" spans="2:26" ht="15.75" hidden="1" outlineLevel="1" x14ac:dyDescent="0.25">
      <c r="B576" s="48">
        <v>2</v>
      </c>
      <c r="C576" s="49" t="s">
        <v>222</v>
      </c>
      <c r="D576" s="50" t="s">
        <v>38</v>
      </c>
      <c r="E576" s="51">
        <v>336</v>
      </c>
      <c r="F576" s="48">
        <v>2017</v>
      </c>
      <c r="G576" s="52" t="s">
        <v>36</v>
      </c>
      <c r="H576" s="53"/>
      <c r="I576" s="54">
        <v>532.40000000000009</v>
      </c>
      <c r="J576" s="53"/>
      <c r="K576" s="54">
        <v>400.02</v>
      </c>
      <c r="L576" s="53"/>
      <c r="M576" s="54">
        <v>479.08</v>
      </c>
      <c r="N576" s="54">
        <f>IF(F576=2017,H576*I576+J576*K576+L576*M576,0)</f>
        <v>0</v>
      </c>
      <c r="O576" s="54">
        <f>IF(F576=2018,H576*I576+J576*K576+L576*M576,0)</f>
        <v>0</v>
      </c>
      <c r="P576" s="54">
        <f>IF(F576=2019,H576*I576+J576*K576+L576*M576,0)</f>
        <v>0</v>
      </c>
      <c r="Q576">
        <f>H576*I576</f>
        <v>0</v>
      </c>
      <c r="R576">
        <f>J576*K576</f>
        <v>0</v>
      </c>
      <c r="S576">
        <f>L576*M576</f>
        <v>0</v>
      </c>
      <c r="Y576" t="s">
        <v>225</v>
      </c>
      <c r="Z576" t="s">
        <v>270</v>
      </c>
    </row>
    <row r="577" spans="2:26" ht="15.75" hidden="1" outlineLevel="1" x14ac:dyDescent="0.25">
      <c r="B577" s="48">
        <v>3</v>
      </c>
      <c r="C577" s="49" t="s">
        <v>226</v>
      </c>
      <c r="D577" s="50" t="s">
        <v>35</v>
      </c>
      <c r="E577" s="51">
        <v>352</v>
      </c>
      <c r="F577" s="48">
        <v>2017</v>
      </c>
      <c r="G577" s="52" t="s">
        <v>36</v>
      </c>
      <c r="H577" s="53"/>
      <c r="I577" s="54">
        <v>827.2</v>
      </c>
      <c r="J577" s="53"/>
      <c r="K577" s="54">
        <v>621.86</v>
      </c>
      <c r="L577" s="53"/>
      <c r="M577" s="54">
        <v>745.76</v>
      </c>
      <c r="N577" s="54">
        <f>IF(F577=2017,H577*I577+J577*K577+L577*M577,0)</f>
        <v>0</v>
      </c>
      <c r="O577" s="54">
        <f>IF(F577=2018,H577*I577+J577*K577+L577*M577,0)</f>
        <v>0</v>
      </c>
      <c r="P577" s="54">
        <f>IF(F577=2019,H577*I577+J577*K577+L577*M577,0)</f>
        <v>0</v>
      </c>
      <c r="Q577">
        <f>H577*I577</f>
        <v>0</v>
      </c>
      <c r="R577">
        <f>J577*K577</f>
        <v>0</v>
      </c>
      <c r="S577">
        <f>L577*M577</f>
        <v>0</v>
      </c>
      <c r="Y577" t="s">
        <v>227</v>
      </c>
      <c r="Z577" t="s">
        <v>270</v>
      </c>
    </row>
    <row r="578" spans="2:26" ht="18.75" hidden="1" outlineLevel="1" x14ac:dyDescent="0.25">
      <c r="B578" s="93" t="s">
        <v>33</v>
      </c>
      <c r="C578" s="94"/>
      <c r="D578" s="94"/>
      <c r="E578" s="94"/>
      <c r="F578" s="94"/>
      <c r="G578" s="94"/>
      <c r="H578" s="94"/>
      <c r="I578" s="94"/>
      <c r="J578" s="94"/>
      <c r="K578" s="94"/>
      <c r="L578" s="94"/>
      <c r="M578" s="94"/>
      <c r="N578" s="94"/>
      <c r="O578" s="94"/>
      <c r="P578" s="95"/>
      <c r="Z578" t="s">
        <v>270</v>
      </c>
    </row>
    <row r="579" spans="2:26" ht="15.75" hidden="1" outlineLevel="1" x14ac:dyDescent="0.25">
      <c r="B579" s="48">
        <v>1</v>
      </c>
      <c r="C579" s="49" t="s">
        <v>34</v>
      </c>
      <c r="D579" s="50" t="s">
        <v>35</v>
      </c>
      <c r="E579" s="51">
        <v>336</v>
      </c>
      <c r="F579" s="48">
        <v>2017</v>
      </c>
      <c r="G579" s="52" t="s">
        <v>36</v>
      </c>
      <c r="H579" s="53"/>
      <c r="I579" s="54">
        <v>700.7</v>
      </c>
      <c r="J579" s="53"/>
      <c r="K579" s="54">
        <v>526.28</v>
      </c>
      <c r="L579" s="53"/>
      <c r="M579" s="54">
        <v>631.29999999999995</v>
      </c>
      <c r="N579" s="54">
        <f t="shared" ref="N579:N590" si="129">IF(F579=2017,H579*I579+J579*K579+L579*M579,0)</f>
        <v>0</v>
      </c>
      <c r="O579" s="54">
        <f t="shared" ref="O579:O590" si="130">IF(F579=2018,H579*I579+J579*K579+L579*M579,0)</f>
        <v>0</v>
      </c>
      <c r="P579" s="54">
        <f t="shared" ref="P579:P590" si="131">IF(F579=2019,H579*I579+J579*K579+L579*M579,0)</f>
        <v>0</v>
      </c>
      <c r="Q579">
        <f t="shared" ref="Q579:Q590" si="132">H579*I579</f>
        <v>0</v>
      </c>
      <c r="R579">
        <f t="shared" ref="R579:R590" si="133">J579*K579</f>
        <v>0</v>
      </c>
      <c r="S579">
        <f t="shared" ref="S579:S590" si="134">L579*M579</f>
        <v>0</v>
      </c>
      <c r="Y579" t="s">
        <v>101</v>
      </c>
      <c r="Z579" t="s">
        <v>270</v>
      </c>
    </row>
    <row r="580" spans="2:26" ht="15.75" hidden="1" outlineLevel="1" x14ac:dyDescent="0.25">
      <c r="B580" s="48">
        <v>2</v>
      </c>
      <c r="C580" s="49" t="s">
        <v>249</v>
      </c>
      <c r="D580" s="50" t="s">
        <v>35</v>
      </c>
      <c r="E580" s="51">
        <v>320</v>
      </c>
      <c r="F580" s="48">
        <v>2017</v>
      </c>
      <c r="G580" s="52" t="s">
        <v>36</v>
      </c>
      <c r="H580" s="53"/>
      <c r="I580" s="54">
        <v>752.40000000000009</v>
      </c>
      <c r="J580" s="53"/>
      <c r="K580" s="54">
        <v>565.21999999999991</v>
      </c>
      <c r="L580" s="53"/>
      <c r="M580" s="54">
        <v>677.31999999999994</v>
      </c>
      <c r="N580" s="54">
        <f t="shared" si="129"/>
        <v>0</v>
      </c>
      <c r="O580" s="54">
        <f t="shared" si="130"/>
        <v>0</v>
      </c>
      <c r="P580" s="54">
        <f t="shared" si="131"/>
        <v>0</v>
      </c>
      <c r="Q580">
        <f t="shared" si="132"/>
        <v>0</v>
      </c>
      <c r="R580">
        <f t="shared" si="133"/>
        <v>0</v>
      </c>
      <c r="S580">
        <f t="shared" si="134"/>
        <v>0</v>
      </c>
      <c r="Y580" t="s">
        <v>250</v>
      </c>
      <c r="Z580" t="s">
        <v>270</v>
      </c>
    </row>
    <row r="581" spans="2:26" ht="30" hidden="1" outlineLevel="1" x14ac:dyDescent="0.25">
      <c r="B581" s="48">
        <v>3</v>
      </c>
      <c r="C581" s="49" t="s">
        <v>40</v>
      </c>
      <c r="D581" s="50" t="s">
        <v>38</v>
      </c>
      <c r="E581" s="51">
        <v>336</v>
      </c>
      <c r="F581" s="48">
        <v>2018</v>
      </c>
      <c r="G581" s="52" t="s">
        <v>36</v>
      </c>
      <c r="H581" s="53"/>
      <c r="I581" s="54">
        <v>744.7</v>
      </c>
      <c r="J581" s="53"/>
      <c r="K581" s="54">
        <v>560.5</v>
      </c>
      <c r="L581" s="53"/>
      <c r="M581" s="54">
        <v>671.42</v>
      </c>
      <c r="N581" s="54">
        <f t="shared" si="129"/>
        <v>0</v>
      </c>
      <c r="O581" s="54">
        <f t="shared" si="130"/>
        <v>0</v>
      </c>
      <c r="P581" s="54">
        <f t="shared" si="131"/>
        <v>0</v>
      </c>
      <c r="Q581">
        <f t="shared" si="132"/>
        <v>0</v>
      </c>
      <c r="R581">
        <f t="shared" si="133"/>
        <v>0</v>
      </c>
      <c r="S581">
        <f t="shared" si="134"/>
        <v>0</v>
      </c>
      <c r="Y581" t="s">
        <v>166</v>
      </c>
      <c r="Z581" t="s">
        <v>270</v>
      </c>
    </row>
    <row r="582" spans="2:26" ht="30" hidden="1" outlineLevel="1" x14ac:dyDescent="0.25">
      <c r="B582" s="48">
        <v>4</v>
      </c>
      <c r="C582" s="49" t="s">
        <v>271</v>
      </c>
      <c r="D582" s="50" t="s">
        <v>35</v>
      </c>
      <c r="E582" s="51">
        <v>416</v>
      </c>
      <c r="F582" s="48">
        <v>2017</v>
      </c>
      <c r="G582" s="52" t="s">
        <v>36</v>
      </c>
      <c r="H582" s="53"/>
      <c r="I582" s="54">
        <v>805.2</v>
      </c>
      <c r="J582" s="53"/>
      <c r="K582" s="54">
        <v>605.33999999999992</v>
      </c>
      <c r="L582" s="53"/>
      <c r="M582" s="54">
        <v>725.69999999999993</v>
      </c>
      <c r="N582" s="54">
        <f t="shared" si="129"/>
        <v>0</v>
      </c>
      <c r="O582" s="54">
        <f t="shared" si="130"/>
        <v>0</v>
      </c>
      <c r="P582" s="54">
        <f t="shared" si="131"/>
        <v>0</v>
      </c>
      <c r="Q582">
        <f t="shared" si="132"/>
        <v>0</v>
      </c>
      <c r="R582">
        <f t="shared" si="133"/>
        <v>0</v>
      </c>
      <c r="S582">
        <f t="shared" si="134"/>
        <v>0</v>
      </c>
      <c r="Y582" t="s">
        <v>165</v>
      </c>
      <c r="Z582" t="s">
        <v>270</v>
      </c>
    </row>
    <row r="583" spans="2:26" ht="15.75" hidden="1" outlineLevel="1" x14ac:dyDescent="0.25">
      <c r="B583" s="48">
        <v>5</v>
      </c>
      <c r="C583" s="49" t="s">
        <v>42</v>
      </c>
      <c r="D583" s="50" t="s">
        <v>35</v>
      </c>
      <c r="E583" s="51">
        <v>272</v>
      </c>
      <c r="F583" s="48">
        <v>2017</v>
      </c>
      <c r="G583" s="52" t="s">
        <v>36</v>
      </c>
      <c r="H583" s="53"/>
      <c r="I583" s="54">
        <v>738.1</v>
      </c>
      <c r="J583" s="53"/>
      <c r="K583" s="54">
        <v>554.6</v>
      </c>
      <c r="L583" s="53"/>
      <c r="M583" s="54">
        <v>665.52</v>
      </c>
      <c r="N583" s="54">
        <f t="shared" si="129"/>
        <v>0</v>
      </c>
      <c r="O583" s="54">
        <f t="shared" si="130"/>
        <v>0</v>
      </c>
      <c r="P583" s="54">
        <f t="shared" si="131"/>
        <v>0</v>
      </c>
      <c r="Q583">
        <f t="shared" si="132"/>
        <v>0</v>
      </c>
      <c r="R583">
        <f t="shared" si="133"/>
        <v>0</v>
      </c>
      <c r="S583">
        <f t="shared" si="134"/>
        <v>0</v>
      </c>
      <c r="Y583" t="s">
        <v>251</v>
      </c>
      <c r="Z583" t="s">
        <v>270</v>
      </c>
    </row>
    <row r="584" spans="2:26" ht="15.75" hidden="1" outlineLevel="1" x14ac:dyDescent="0.25">
      <c r="B584" s="48">
        <v>6</v>
      </c>
      <c r="C584" s="49" t="s">
        <v>42</v>
      </c>
      <c r="D584" s="50" t="s">
        <v>38</v>
      </c>
      <c r="E584" s="51">
        <v>128</v>
      </c>
      <c r="F584" s="48">
        <v>2017</v>
      </c>
      <c r="G584" s="52" t="s">
        <v>36</v>
      </c>
      <c r="H584" s="53"/>
      <c r="I584" s="54">
        <v>426.8</v>
      </c>
      <c r="J584" s="53"/>
      <c r="K584" s="54">
        <v>320.95999999999998</v>
      </c>
      <c r="L584" s="53"/>
      <c r="M584" s="54">
        <v>384.68</v>
      </c>
      <c r="N584" s="54">
        <f t="shared" si="129"/>
        <v>0</v>
      </c>
      <c r="O584" s="54">
        <f t="shared" si="130"/>
        <v>0</v>
      </c>
      <c r="P584" s="54">
        <f t="shared" si="131"/>
        <v>0</v>
      </c>
      <c r="Q584">
        <f t="shared" si="132"/>
        <v>0</v>
      </c>
      <c r="R584">
        <f t="shared" si="133"/>
        <v>0</v>
      </c>
      <c r="S584">
        <f t="shared" si="134"/>
        <v>0</v>
      </c>
      <c r="Y584" t="s">
        <v>252</v>
      </c>
      <c r="Z584" t="s">
        <v>270</v>
      </c>
    </row>
    <row r="585" spans="2:26" ht="30" hidden="1" outlineLevel="1" x14ac:dyDescent="0.25">
      <c r="B585" s="48">
        <v>7</v>
      </c>
      <c r="C585" s="49" t="s">
        <v>272</v>
      </c>
      <c r="D585" s="50" t="s">
        <v>35</v>
      </c>
      <c r="E585" s="51">
        <v>288</v>
      </c>
      <c r="F585" s="48">
        <v>2018</v>
      </c>
      <c r="G585" s="52" t="s">
        <v>36</v>
      </c>
      <c r="H585" s="53"/>
      <c r="I585" s="54">
        <v>742.50000000000011</v>
      </c>
      <c r="J585" s="53"/>
      <c r="K585" s="54">
        <v>558.14</v>
      </c>
      <c r="L585" s="53"/>
      <c r="M585" s="54">
        <v>669.06</v>
      </c>
      <c r="N585" s="54">
        <f t="shared" si="129"/>
        <v>0</v>
      </c>
      <c r="O585" s="54">
        <f t="shared" si="130"/>
        <v>0</v>
      </c>
      <c r="P585" s="54">
        <f t="shared" si="131"/>
        <v>0</v>
      </c>
      <c r="Q585">
        <f t="shared" si="132"/>
        <v>0</v>
      </c>
      <c r="R585">
        <f t="shared" si="133"/>
        <v>0</v>
      </c>
      <c r="S585">
        <f t="shared" si="134"/>
        <v>0</v>
      </c>
      <c r="Y585" t="s">
        <v>52</v>
      </c>
      <c r="Z585" t="s">
        <v>270</v>
      </c>
    </row>
    <row r="586" spans="2:26" ht="45" hidden="1" outlineLevel="1" x14ac:dyDescent="0.25">
      <c r="B586" s="48">
        <v>8</v>
      </c>
      <c r="C586" s="49" t="s">
        <v>273</v>
      </c>
      <c r="D586" s="50" t="s">
        <v>35</v>
      </c>
      <c r="E586" s="51">
        <v>288</v>
      </c>
      <c r="F586" s="48">
        <v>2018</v>
      </c>
      <c r="G586" s="52" t="s">
        <v>36</v>
      </c>
      <c r="H586" s="53"/>
      <c r="I586" s="54">
        <v>742.50000000000011</v>
      </c>
      <c r="J586" s="53"/>
      <c r="K586" s="54">
        <v>558.14</v>
      </c>
      <c r="L586" s="53"/>
      <c r="M586" s="54">
        <v>669.06</v>
      </c>
      <c r="N586" s="54">
        <f t="shared" si="129"/>
        <v>0</v>
      </c>
      <c r="O586" s="54">
        <f t="shared" si="130"/>
        <v>0</v>
      </c>
      <c r="P586" s="54">
        <f t="shared" si="131"/>
        <v>0</v>
      </c>
      <c r="Q586">
        <f t="shared" si="132"/>
        <v>0</v>
      </c>
      <c r="R586">
        <f t="shared" si="133"/>
        <v>0</v>
      </c>
      <c r="S586">
        <f t="shared" si="134"/>
        <v>0</v>
      </c>
      <c r="Y586" t="s">
        <v>52</v>
      </c>
      <c r="Z586" t="s">
        <v>270</v>
      </c>
    </row>
    <row r="587" spans="2:26" ht="15.75" hidden="1" outlineLevel="1" x14ac:dyDescent="0.25">
      <c r="B587" s="48">
        <v>9</v>
      </c>
      <c r="C587" s="49" t="s">
        <v>44</v>
      </c>
      <c r="D587" s="50" t="s">
        <v>35</v>
      </c>
      <c r="E587" s="51">
        <v>256</v>
      </c>
      <c r="F587" s="48">
        <v>2017</v>
      </c>
      <c r="G587" s="52" t="s">
        <v>36</v>
      </c>
      <c r="H587" s="53"/>
      <c r="I587" s="54">
        <v>686.40000000000009</v>
      </c>
      <c r="J587" s="53"/>
      <c r="K587" s="54">
        <v>515.66</v>
      </c>
      <c r="L587" s="53"/>
      <c r="M587" s="54">
        <v>618.31999999999994</v>
      </c>
      <c r="N587" s="54">
        <f t="shared" si="129"/>
        <v>0</v>
      </c>
      <c r="O587" s="54">
        <f t="shared" si="130"/>
        <v>0</v>
      </c>
      <c r="P587" s="54">
        <f t="shared" si="131"/>
        <v>0</v>
      </c>
      <c r="Q587">
        <f t="shared" si="132"/>
        <v>0</v>
      </c>
      <c r="R587">
        <f t="shared" si="133"/>
        <v>0</v>
      </c>
      <c r="S587">
        <f t="shared" si="134"/>
        <v>0</v>
      </c>
      <c r="Y587" t="s">
        <v>257</v>
      </c>
      <c r="Z587" t="s">
        <v>270</v>
      </c>
    </row>
    <row r="588" spans="2:26" ht="15.75" hidden="1" outlineLevel="1" x14ac:dyDescent="0.25">
      <c r="B588" s="48">
        <v>10</v>
      </c>
      <c r="C588" s="49" t="s">
        <v>274</v>
      </c>
      <c r="D588" s="50" t="s">
        <v>35</v>
      </c>
      <c r="E588" s="51">
        <v>288</v>
      </c>
      <c r="F588" s="48">
        <v>2017</v>
      </c>
      <c r="G588" s="52" t="s">
        <v>36</v>
      </c>
      <c r="H588" s="53"/>
      <c r="I588" s="54">
        <v>837.1</v>
      </c>
      <c r="J588" s="53"/>
      <c r="K588" s="54">
        <v>628.93999999999994</v>
      </c>
      <c r="L588" s="53"/>
      <c r="M588" s="54">
        <v>754.02</v>
      </c>
      <c r="N588" s="54">
        <f t="shared" si="129"/>
        <v>0</v>
      </c>
      <c r="O588" s="54">
        <f t="shared" si="130"/>
        <v>0</v>
      </c>
      <c r="P588" s="54">
        <f t="shared" si="131"/>
        <v>0</v>
      </c>
      <c r="Q588">
        <f t="shared" si="132"/>
        <v>0</v>
      </c>
      <c r="R588">
        <f t="shared" si="133"/>
        <v>0</v>
      </c>
      <c r="S588">
        <f t="shared" si="134"/>
        <v>0</v>
      </c>
      <c r="Y588" t="s">
        <v>259</v>
      </c>
      <c r="Z588" t="s">
        <v>270</v>
      </c>
    </row>
    <row r="589" spans="2:26" ht="30" hidden="1" outlineLevel="1" x14ac:dyDescent="0.25">
      <c r="B589" s="48">
        <v>11</v>
      </c>
      <c r="C589" s="49" t="s">
        <v>275</v>
      </c>
      <c r="D589" s="50" t="s">
        <v>35</v>
      </c>
      <c r="E589" s="51">
        <v>320</v>
      </c>
      <c r="F589" s="48">
        <v>2019</v>
      </c>
      <c r="G589" s="52" t="s">
        <v>36</v>
      </c>
      <c r="H589" s="53"/>
      <c r="I589" s="54">
        <v>742.50000000000011</v>
      </c>
      <c r="J589" s="53"/>
      <c r="K589" s="54">
        <v>558.14</v>
      </c>
      <c r="L589" s="53"/>
      <c r="M589" s="54">
        <v>669.06</v>
      </c>
      <c r="N589" s="54">
        <f t="shared" si="129"/>
        <v>0</v>
      </c>
      <c r="O589" s="54">
        <f t="shared" si="130"/>
        <v>0</v>
      </c>
      <c r="P589" s="54">
        <f t="shared" si="131"/>
        <v>0</v>
      </c>
      <c r="Q589">
        <f t="shared" si="132"/>
        <v>0</v>
      </c>
      <c r="R589">
        <f t="shared" si="133"/>
        <v>0</v>
      </c>
      <c r="S589">
        <f t="shared" si="134"/>
        <v>0</v>
      </c>
      <c r="Y589" t="s">
        <v>52</v>
      </c>
      <c r="Z589" t="s">
        <v>270</v>
      </c>
    </row>
    <row r="590" spans="2:26" ht="15.75" hidden="1" outlineLevel="1" x14ac:dyDescent="0.25">
      <c r="B590" s="48">
        <v>12</v>
      </c>
      <c r="C590" s="49" t="s">
        <v>276</v>
      </c>
      <c r="D590" s="50" t="s">
        <v>35</v>
      </c>
      <c r="E590" s="51">
        <v>480</v>
      </c>
      <c r="F590" s="48">
        <v>2017</v>
      </c>
      <c r="G590" s="52" t="s">
        <v>36</v>
      </c>
      <c r="H590" s="53"/>
      <c r="I590" s="54">
        <v>887.7</v>
      </c>
      <c r="J590" s="53"/>
      <c r="K590" s="54">
        <v>667.88</v>
      </c>
      <c r="L590" s="53"/>
      <c r="M590" s="54">
        <v>800.04</v>
      </c>
      <c r="N590" s="54">
        <f t="shared" si="129"/>
        <v>0</v>
      </c>
      <c r="O590" s="54">
        <f t="shared" si="130"/>
        <v>0</v>
      </c>
      <c r="P590" s="54">
        <f t="shared" si="131"/>
        <v>0</v>
      </c>
      <c r="Q590">
        <f t="shared" si="132"/>
        <v>0</v>
      </c>
      <c r="R590">
        <f t="shared" si="133"/>
        <v>0</v>
      </c>
      <c r="S590">
        <f t="shared" si="134"/>
        <v>0</v>
      </c>
      <c r="Y590" t="s">
        <v>175</v>
      </c>
      <c r="Z590" t="s">
        <v>270</v>
      </c>
    </row>
    <row r="591" spans="2:26" ht="18.75" hidden="1" outlineLevel="1" x14ac:dyDescent="0.25">
      <c r="B591" s="93" t="s">
        <v>48</v>
      </c>
      <c r="C591" s="94"/>
      <c r="D591" s="94"/>
      <c r="E591" s="94"/>
      <c r="F591" s="94"/>
      <c r="G591" s="94"/>
      <c r="H591" s="94"/>
      <c r="I591" s="94"/>
      <c r="J591" s="94"/>
      <c r="K591" s="94"/>
      <c r="L591" s="94"/>
      <c r="M591" s="94"/>
      <c r="N591" s="94"/>
      <c r="O591" s="94"/>
      <c r="P591" s="95"/>
      <c r="Z591" t="s">
        <v>270</v>
      </c>
    </row>
    <row r="592" spans="2:26" ht="30" hidden="1" outlineLevel="1" x14ac:dyDescent="0.25">
      <c r="B592" s="48">
        <v>1</v>
      </c>
      <c r="C592" s="49" t="s">
        <v>277</v>
      </c>
      <c r="D592" s="50" t="s">
        <v>35</v>
      </c>
      <c r="E592" s="51">
        <v>320</v>
      </c>
      <c r="F592" s="48">
        <v>2019</v>
      </c>
      <c r="G592" s="52" t="s">
        <v>36</v>
      </c>
      <c r="H592" s="53"/>
      <c r="I592" s="54">
        <v>742.50000000000011</v>
      </c>
      <c r="J592" s="53"/>
      <c r="K592" s="54">
        <v>558.14</v>
      </c>
      <c r="L592" s="53"/>
      <c r="M592" s="54">
        <v>669.06</v>
      </c>
      <c r="N592" s="54">
        <f>IF(F592=2017,H592*I592+J592*K592+L592*M592,0)</f>
        <v>0</v>
      </c>
      <c r="O592" s="54">
        <f>IF(F592=2018,H592*I592+J592*K592+L592*M592,0)</f>
        <v>0</v>
      </c>
      <c r="P592" s="54">
        <f>IF(F592=2019,H592*I592+J592*K592+L592*M592,0)</f>
        <v>0</v>
      </c>
      <c r="Q592">
        <f>H592*I592</f>
        <v>0</v>
      </c>
      <c r="R592">
        <f>J592*K592</f>
        <v>0</v>
      </c>
      <c r="S592">
        <f>L592*M592</f>
        <v>0</v>
      </c>
      <c r="Y592" t="s">
        <v>52</v>
      </c>
      <c r="Z592" t="s">
        <v>270</v>
      </c>
    </row>
    <row r="593" spans="2:26" ht="45" hidden="1" outlineLevel="1" x14ac:dyDescent="0.25">
      <c r="B593" s="48">
        <v>2</v>
      </c>
      <c r="C593" s="49" t="s">
        <v>278</v>
      </c>
      <c r="D593" s="50" t="s">
        <v>35</v>
      </c>
      <c r="E593" s="51">
        <v>320</v>
      </c>
      <c r="F593" s="48">
        <v>2017</v>
      </c>
      <c r="G593" s="52" t="s">
        <v>36</v>
      </c>
      <c r="H593" s="53"/>
      <c r="I593" s="54">
        <v>667.7</v>
      </c>
      <c r="J593" s="53"/>
      <c r="K593" s="54">
        <v>501.5</v>
      </c>
      <c r="L593" s="53"/>
      <c r="M593" s="54">
        <v>601.79999999999995</v>
      </c>
      <c r="N593" s="54">
        <f>IF(F593=2017,H593*I593+J593*K593+L593*M593,0)</f>
        <v>0</v>
      </c>
      <c r="O593" s="54">
        <f>IF(F593=2018,H593*I593+J593*K593+L593*M593,0)</f>
        <v>0</v>
      </c>
      <c r="P593" s="54">
        <f>IF(F593=2019,H593*I593+J593*K593+L593*M593,0)</f>
        <v>0</v>
      </c>
      <c r="Q593">
        <f>H593*I593</f>
        <v>0</v>
      </c>
      <c r="R593">
        <f>J593*K593</f>
        <v>0</v>
      </c>
      <c r="S593">
        <f>L593*M593</f>
        <v>0</v>
      </c>
      <c r="Y593" t="s">
        <v>279</v>
      </c>
      <c r="Z593" t="s">
        <v>270</v>
      </c>
    </row>
    <row r="594" spans="2:26" ht="45" hidden="1" outlineLevel="1" x14ac:dyDescent="0.25">
      <c r="B594" s="48">
        <v>3</v>
      </c>
      <c r="C594" s="49" t="s">
        <v>278</v>
      </c>
      <c r="D594" s="50" t="s">
        <v>35</v>
      </c>
      <c r="E594" s="51"/>
      <c r="F594" s="48"/>
      <c r="G594" s="52" t="s">
        <v>36</v>
      </c>
      <c r="H594" s="53"/>
      <c r="I594" s="54">
        <v>766.7</v>
      </c>
      <c r="J594" s="53"/>
      <c r="K594" s="54">
        <v>577.02</v>
      </c>
      <c r="L594" s="53"/>
      <c r="M594" s="54">
        <v>690.3</v>
      </c>
      <c r="N594" s="54">
        <f>IF(F594=2017,H594*I594+J594*K594+L594*M594,0)</f>
        <v>0</v>
      </c>
      <c r="O594" s="54">
        <f>IF(F594=2018,H594*I594+J594*K594+L594*M594,0)</f>
        <v>0</v>
      </c>
      <c r="P594" s="54">
        <f>IF(F594=2019,H594*I594+J594*K594+L594*M594,0)</f>
        <v>0</v>
      </c>
      <c r="Q594">
        <f>H594*I594</f>
        <v>0</v>
      </c>
      <c r="R594">
        <f>J594*K594</f>
        <v>0</v>
      </c>
      <c r="S594">
        <f>L594*M594</f>
        <v>0</v>
      </c>
      <c r="Y594" t="s">
        <v>280</v>
      </c>
      <c r="Z594" t="s">
        <v>270</v>
      </c>
    </row>
    <row r="595" spans="2:26" ht="30" hidden="1" outlineLevel="1" x14ac:dyDescent="0.25">
      <c r="B595" s="48">
        <v>4</v>
      </c>
      <c r="C595" s="49" t="s">
        <v>281</v>
      </c>
      <c r="D595" s="50" t="s">
        <v>35</v>
      </c>
      <c r="E595" s="51">
        <v>320</v>
      </c>
      <c r="F595" s="48">
        <v>2019</v>
      </c>
      <c r="G595" s="52" t="s">
        <v>36</v>
      </c>
      <c r="H595" s="53"/>
      <c r="I595" s="54">
        <v>742.50000000000011</v>
      </c>
      <c r="J595" s="53"/>
      <c r="K595" s="54">
        <v>558.14</v>
      </c>
      <c r="L595" s="53"/>
      <c r="M595" s="54">
        <v>669.06</v>
      </c>
      <c r="N595" s="54">
        <f>IF(F595=2017,H595*I595+J595*K595+L595*M595,0)</f>
        <v>0</v>
      </c>
      <c r="O595" s="54">
        <f>IF(F595=2018,H595*I595+J595*K595+L595*M595,0)</f>
        <v>0</v>
      </c>
      <c r="P595" s="54">
        <f>IF(F595=2019,H595*I595+J595*K595+L595*M595,0)</f>
        <v>0</v>
      </c>
      <c r="Q595">
        <f>H595*I595</f>
        <v>0</v>
      </c>
      <c r="R595">
        <f>J595*K595</f>
        <v>0</v>
      </c>
      <c r="S595">
        <f>L595*M595</f>
        <v>0</v>
      </c>
      <c r="Y595" t="s">
        <v>52</v>
      </c>
      <c r="Z595" t="s">
        <v>270</v>
      </c>
    </row>
    <row r="596" spans="2:26" hidden="1" outlineLevel="1" x14ac:dyDescent="0.25">
      <c r="Z596" t="s">
        <v>270</v>
      </c>
    </row>
    <row r="597" spans="2:26" ht="18.75" hidden="1" outlineLevel="1" x14ac:dyDescent="0.25">
      <c r="B597" s="39" t="s">
        <v>68</v>
      </c>
      <c r="C597" s="40"/>
      <c r="D597" s="55"/>
      <c r="E597" s="41"/>
      <c r="F597" s="56"/>
      <c r="G597" s="40"/>
      <c r="H597" s="41"/>
      <c r="I597" s="42"/>
      <c r="J597" s="56"/>
      <c r="K597" s="42"/>
      <c r="L597" s="41"/>
      <c r="M597" s="42"/>
      <c r="N597" s="41"/>
      <c r="O597" s="41"/>
      <c r="P597" s="56"/>
      <c r="Z597" t="s">
        <v>270</v>
      </c>
    </row>
    <row r="598" spans="2:26" ht="51" hidden="1" outlineLevel="1" x14ac:dyDescent="0.25">
      <c r="B598" s="43" t="s">
        <v>23</v>
      </c>
      <c r="C598" s="44" t="s">
        <v>24</v>
      </c>
      <c r="D598" s="44" t="s">
        <v>25</v>
      </c>
      <c r="E598" s="44" t="s">
        <v>26</v>
      </c>
      <c r="F598" s="44" t="s">
        <v>27</v>
      </c>
      <c r="G598" s="44" t="s">
        <v>28</v>
      </c>
      <c r="H598" s="44" t="s">
        <v>69</v>
      </c>
      <c r="I598" s="45" t="s">
        <v>69</v>
      </c>
      <c r="J598" s="44" t="s">
        <v>622</v>
      </c>
      <c r="K598" s="45" t="s">
        <v>70</v>
      </c>
      <c r="L598" s="44" t="s">
        <v>623</v>
      </c>
      <c r="M598" s="45" t="s">
        <v>71</v>
      </c>
      <c r="N598" s="46">
        <v>2017</v>
      </c>
      <c r="O598" s="46">
        <v>2018</v>
      </c>
      <c r="P598" s="47">
        <v>2019</v>
      </c>
      <c r="Z598" t="s">
        <v>270</v>
      </c>
    </row>
    <row r="599" spans="2:26" ht="18.75" hidden="1" outlineLevel="1" x14ac:dyDescent="0.25">
      <c r="B599" s="93" t="s">
        <v>87</v>
      </c>
      <c r="C599" s="94"/>
      <c r="D599" s="94"/>
      <c r="E599" s="94"/>
      <c r="F599" s="94"/>
      <c r="G599" s="94"/>
      <c r="H599" s="94"/>
      <c r="I599" s="94"/>
      <c r="J599" s="94"/>
      <c r="K599" s="94"/>
      <c r="L599" s="94"/>
      <c r="M599" s="94"/>
      <c r="N599" s="94"/>
      <c r="O599" s="94"/>
      <c r="P599" s="95"/>
      <c r="Z599" t="s">
        <v>270</v>
      </c>
    </row>
    <row r="600" spans="2:26" ht="30" hidden="1" outlineLevel="1" x14ac:dyDescent="0.25">
      <c r="B600" s="48">
        <v>1</v>
      </c>
      <c r="C600" s="49" t="s">
        <v>222</v>
      </c>
      <c r="D600" s="50" t="s">
        <v>72</v>
      </c>
      <c r="E600" s="51"/>
      <c r="F600" s="48">
        <v>2017</v>
      </c>
      <c r="G600" s="52" t="s">
        <v>73</v>
      </c>
      <c r="H600" s="57" t="s">
        <v>69</v>
      </c>
      <c r="I600" s="58" t="s">
        <v>69</v>
      </c>
      <c r="J600" s="53"/>
      <c r="K600" s="54">
        <v>776</v>
      </c>
      <c r="L600" s="53"/>
      <c r="M600" s="54">
        <v>931</v>
      </c>
      <c r="N600" s="59">
        <f>IF(F600=2017,J600*K600+L600*M600,0)</f>
        <v>0</v>
      </c>
      <c r="O600" s="54">
        <f>IF(F600=2018,J600*K600+L600*M600,0)</f>
        <v>0</v>
      </c>
      <c r="P600" s="54">
        <f>IF(F600=2019,J600*K600+L600*M600,0)</f>
        <v>0</v>
      </c>
      <c r="T600">
        <f>J600*K600</f>
        <v>0</v>
      </c>
      <c r="U600">
        <f>L600*M600</f>
        <v>0</v>
      </c>
      <c r="Y600" t="s">
        <v>52</v>
      </c>
      <c r="Z600" t="s">
        <v>270</v>
      </c>
    </row>
    <row r="601" spans="2:26" ht="30" hidden="1" outlineLevel="1" x14ac:dyDescent="0.25">
      <c r="B601" s="48">
        <v>2</v>
      </c>
      <c r="C601" s="49" t="s">
        <v>226</v>
      </c>
      <c r="D601" s="50" t="s">
        <v>72</v>
      </c>
      <c r="E601" s="51"/>
      <c r="F601" s="48">
        <v>2017</v>
      </c>
      <c r="G601" s="52" t="s">
        <v>73</v>
      </c>
      <c r="H601" s="57" t="s">
        <v>69</v>
      </c>
      <c r="I601" s="58" t="s">
        <v>69</v>
      </c>
      <c r="J601" s="53"/>
      <c r="K601" s="54">
        <v>777</v>
      </c>
      <c r="L601" s="53"/>
      <c r="M601" s="54">
        <v>932</v>
      </c>
      <c r="N601" s="59">
        <f>IF(F601=2017,J601*K601+L601*M601,0)</f>
        <v>0</v>
      </c>
      <c r="O601" s="54">
        <f>IF(F601=2018,J601*K601+L601*M601,0)</f>
        <v>0</v>
      </c>
      <c r="P601" s="54">
        <f>IF(F601=2019,J601*K601+L601*M601,0)</f>
        <v>0</v>
      </c>
      <c r="T601">
        <f>J601*K601</f>
        <v>0</v>
      </c>
      <c r="U601">
        <f>L601*M601</f>
        <v>0</v>
      </c>
      <c r="Y601" t="s">
        <v>52</v>
      </c>
      <c r="Z601" t="s">
        <v>270</v>
      </c>
    </row>
    <row r="602" spans="2:26" ht="18.75" hidden="1" outlineLevel="1" x14ac:dyDescent="0.25">
      <c r="B602" s="93" t="s">
        <v>33</v>
      </c>
      <c r="C602" s="94"/>
      <c r="D602" s="94"/>
      <c r="E602" s="94"/>
      <c r="F602" s="94"/>
      <c r="G602" s="94"/>
      <c r="H602" s="94"/>
      <c r="I602" s="94"/>
      <c r="J602" s="94"/>
      <c r="K602" s="94"/>
      <c r="L602" s="94"/>
      <c r="M602" s="94"/>
      <c r="N602" s="94"/>
      <c r="O602" s="94"/>
      <c r="P602" s="95"/>
      <c r="Z602" t="s">
        <v>270</v>
      </c>
    </row>
    <row r="603" spans="2:26" ht="30" hidden="1" outlineLevel="1" x14ac:dyDescent="0.25">
      <c r="B603" s="48">
        <v>1</v>
      </c>
      <c r="C603" s="49" t="s">
        <v>34</v>
      </c>
      <c r="D603" s="50" t="s">
        <v>72</v>
      </c>
      <c r="E603" s="51"/>
      <c r="F603" s="48">
        <v>2017</v>
      </c>
      <c r="G603" s="52" t="s">
        <v>73</v>
      </c>
      <c r="H603" s="57" t="s">
        <v>69</v>
      </c>
      <c r="I603" s="58" t="s">
        <v>69</v>
      </c>
      <c r="J603" s="53"/>
      <c r="K603" s="54">
        <v>658</v>
      </c>
      <c r="L603" s="53"/>
      <c r="M603" s="54">
        <v>789</v>
      </c>
      <c r="N603" s="59">
        <f t="shared" ref="N603:N612" si="135">IF(F603=2017,J603*K603+L603*M603,0)</f>
        <v>0</v>
      </c>
      <c r="O603" s="54">
        <f t="shared" ref="O603:O612" si="136">IF(F603=2018,J603*K603+L603*M603,0)</f>
        <v>0</v>
      </c>
      <c r="P603" s="54">
        <f t="shared" ref="P603:P612" si="137">IF(F603=2019,J603*K603+L603*M603,0)</f>
        <v>0</v>
      </c>
      <c r="T603">
        <f t="shared" ref="T603:T612" si="138">J603*K603</f>
        <v>0</v>
      </c>
      <c r="U603">
        <f t="shared" ref="U603:U612" si="139">L603*M603</f>
        <v>0</v>
      </c>
      <c r="Y603" t="s">
        <v>52</v>
      </c>
      <c r="Z603" t="s">
        <v>270</v>
      </c>
    </row>
    <row r="604" spans="2:26" ht="30" hidden="1" outlineLevel="1" x14ac:dyDescent="0.25">
      <c r="B604" s="48">
        <v>2</v>
      </c>
      <c r="C604" s="49" t="s">
        <v>249</v>
      </c>
      <c r="D604" s="50" t="s">
        <v>72</v>
      </c>
      <c r="E604" s="51"/>
      <c r="F604" s="48">
        <v>2017</v>
      </c>
      <c r="G604" s="52" t="s">
        <v>73</v>
      </c>
      <c r="H604" s="57" t="s">
        <v>69</v>
      </c>
      <c r="I604" s="58" t="s">
        <v>69</v>
      </c>
      <c r="J604" s="53"/>
      <c r="K604" s="54">
        <v>707</v>
      </c>
      <c r="L604" s="53"/>
      <c r="M604" s="54">
        <v>847</v>
      </c>
      <c r="N604" s="59">
        <f t="shared" si="135"/>
        <v>0</v>
      </c>
      <c r="O604" s="54">
        <f t="shared" si="136"/>
        <v>0</v>
      </c>
      <c r="P604" s="54">
        <f t="shared" si="137"/>
        <v>0</v>
      </c>
      <c r="T604">
        <f t="shared" si="138"/>
        <v>0</v>
      </c>
      <c r="U604">
        <f t="shared" si="139"/>
        <v>0</v>
      </c>
      <c r="Y604" t="s">
        <v>267</v>
      </c>
      <c r="Z604" t="s">
        <v>270</v>
      </c>
    </row>
    <row r="605" spans="2:26" ht="30" hidden="1" outlineLevel="1" x14ac:dyDescent="0.25">
      <c r="B605" s="48">
        <v>3</v>
      </c>
      <c r="C605" s="49" t="s">
        <v>40</v>
      </c>
      <c r="D605" s="50" t="s">
        <v>72</v>
      </c>
      <c r="E605" s="51"/>
      <c r="F605" s="48">
        <v>2017</v>
      </c>
      <c r="G605" s="52" t="s">
        <v>73</v>
      </c>
      <c r="H605" s="57" t="s">
        <v>69</v>
      </c>
      <c r="I605" s="58" t="s">
        <v>69</v>
      </c>
      <c r="J605" s="53"/>
      <c r="K605" s="54">
        <v>757</v>
      </c>
      <c r="L605" s="53"/>
      <c r="M605" s="54">
        <v>907</v>
      </c>
      <c r="N605" s="59">
        <f t="shared" si="135"/>
        <v>0</v>
      </c>
      <c r="O605" s="54">
        <f t="shared" si="136"/>
        <v>0</v>
      </c>
      <c r="P605" s="54">
        <f t="shared" si="137"/>
        <v>0</v>
      </c>
      <c r="T605">
        <f t="shared" si="138"/>
        <v>0</v>
      </c>
      <c r="U605">
        <f t="shared" si="139"/>
        <v>0</v>
      </c>
      <c r="Y605">
        <v>6517649</v>
      </c>
      <c r="Z605" t="s">
        <v>270</v>
      </c>
    </row>
    <row r="606" spans="2:26" ht="30" hidden="1" outlineLevel="1" x14ac:dyDescent="0.25">
      <c r="B606" s="48">
        <v>4</v>
      </c>
      <c r="C606" s="49" t="s">
        <v>42</v>
      </c>
      <c r="D606" s="50" t="s">
        <v>72</v>
      </c>
      <c r="E606" s="51"/>
      <c r="F606" s="48">
        <v>2017</v>
      </c>
      <c r="G606" s="52" t="s">
        <v>73</v>
      </c>
      <c r="H606" s="57" t="s">
        <v>69</v>
      </c>
      <c r="I606" s="58" t="s">
        <v>69</v>
      </c>
      <c r="J606" s="53"/>
      <c r="K606" s="54">
        <v>693</v>
      </c>
      <c r="L606" s="53"/>
      <c r="M606" s="54">
        <v>832</v>
      </c>
      <c r="N606" s="59">
        <f t="shared" si="135"/>
        <v>0</v>
      </c>
      <c r="O606" s="54">
        <f t="shared" si="136"/>
        <v>0</v>
      </c>
      <c r="P606" s="54">
        <f t="shared" si="137"/>
        <v>0</v>
      </c>
      <c r="T606">
        <f t="shared" si="138"/>
        <v>0</v>
      </c>
      <c r="U606">
        <f t="shared" si="139"/>
        <v>0</v>
      </c>
      <c r="Y606" t="s">
        <v>52</v>
      </c>
      <c r="Z606" t="s">
        <v>270</v>
      </c>
    </row>
    <row r="607" spans="2:26" ht="30" hidden="1" outlineLevel="1" x14ac:dyDescent="0.25">
      <c r="B607" s="48">
        <v>5</v>
      </c>
      <c r="C607" s="49" t="s">
        <v>272</v>
      </c>
      <c r="D607" s="50" t="s">
        <v>72</v>
      </c>
      <c r="E607" s="51"/>
      <c r="F607" s="48">
        <v>2019</v>
      </c>
      <c r="G607" s="52" t="s">
        <v>73</v>
      </c>
      <c r="H607" s="57" t="s">
        <v>69</v>
      </c>
      <c r="I607" s="58" t="s">
        <v>69</v>
      </c>
      <c r="J607" s="53"/>
      <c r="K607" s="54">
        <v>698</v>
      </c>
      <c r="L607" s="53"/>
      <c r="M607" s="54">
        <v>836</v>
      </c>
      <c r="N607" s="59">
        <f t="shared" si="135"/>
        <v>0</v>
      </c>
      <c r="O607" s="54">
        <f t="shared" si="136"/>
        <v>0</v>
      </c>
      <c r="P607" s="54">
        <f t="shared" si="137"/>
        <v>0</v>
      </c>
      <c r="T607">
        <f t="shared" si="138"/>
        <v>0</v>
      </c>
      <c r="U607">
        <f t="shared" si="139"/>
        <v>0</v>
      </c>
      <c r="Y607" t="s">
        <v>52</v>
      </c>
      <c r="Z607" t="s">
        <v>270</v>
      </c>
    </row>
    <row r="608" spans="2:26" ht="45" hidden="1" outlineLevel="1" x14ac:dyDescent="0.25">
      <c r="B608" s="48">
        <v>6</v>
      </c>
      <c r="C608" s="49" t="s">
        <v>273</v>
      </c>
      <c r="D608" s="50" t="s">
        <v>72</v>
      </c>
      <c r="E608" s="51"/>
      <c r="F608" s="48">
        <v>2019</v>
      </c>
      <c r="G608" s="52" t="s">
        <v>73</v>
      </c>
      <c r="H608" s="57" t="s">
        <v>69</v>
      </c>
      <c r="I608" s="58" t="s">
        <v>69</v>
      </c>
      <c r="J608" s="53"/>
      <c r="K608" s="54">
        <v>698</v>
      </c>
      <c r="L608" s="53"/>
      <c r="M608" s="54">
        <v>836</v>
      </c>
      <c r="N608" s="59">
        <f t="shared" si="135"/>
        <v>0</v>
      </c>
      <c r="O608" s="54">
        <f t="shared" si="136"/>
        <v>0</v>
      </c>
      <c r="P608" s="54">
        <f t="shared" si="137"/>
        <v>0</v>
      </c>
      <c r="T608">
        <f t="shared" si="138"/>
        <v>0</v>
      </c>
      <c r="U608">
        <f t="shared" si="139"/>
        <v>0</v>
      </c>
      <c r="Y608" t="s">
        <v>52</v>
      </c>
      <c r="Z608" t="s">
        <v>270</v>
      </c>
    </row>
    <row r="609" spans="2:26" ht="30" hidden="1" outlineLevel="1" x14ac:dyDescent="0.25">
      <c r="B609" s="48">
        <v>7</v>
      </c>
      <c r="C609" s="49" t="s">
        <v>44</v>
      </c>
      <c r="D609" s="50" t="s">
        <v>72</v>
      </c>
      <c r="E609" s="51"/>
      <c r="F609" s="48">
        <v>2017</v>
      </c>
      <c r="G609" s="52" t="s">
        <v>73</v>
      </c>
      <c r="H609" s="57" t="s">
        <v>69</v>
      </c>
      <c r="I609" s="58" t="s">
        <v>69</v>
      </c>
      <c r="J609" s="53"/>
      <c r="K609" s="54">
        <v>645</v>
      </c>
      <c r="L609" s="53"/>
      <c r="M609" s="54">
        <v>773</v>
      </c>
      <c r="N609" s="59">
        <f t="shared" si="135"/>
        <v>0</v>
      </c>
      <c r="O609" s="54">
        <f t="shared" si="136"/>
        <v>0</v>
      </c>
      <c r="P609" s="54">
        <f t="shared" si="137"/>
        <v>0</v>
      </c>
      <c r="T609">
        <f t="shared" si="138"/>
        <v>0</v>
      </c>
      <c r="U609">
        <f t="shared" si="139"/>
        <v>0</v>
      </c>
      <c r="Y609" t="s">
        <v>52</v>
      </c>
      <c r="Z609" t="s">
        <v>270</v>
      </c>
    </row>
    <row r="610" spans="2:26" ht="30" hidden="1" outlineLevel="1" x14ac:dyDescent="0.25">
      <c r="B610" s="48">
        <v>8</v>
      </c>
      <c r="C610" s="49" t="s">
        <v>274</v>
      </c>
      <c r="D610" s="50" t="s">
        <v>72</v>
      </c>
      <c r="E610" s="51"/>
      <c r="F610" s="48">
        <v>2017</v>
      </c>
      <c r="G610" s="52" t="s">
        <v>73</v>
      </c>
      <c r="H610" s="57" t="s">
        <v>69</v>
      </c>
      <c r="I610" s="58" t="s">
        <v>69</v>
      </c>
      <c r="J610" s="53"/>
      <c r="K610" s="54">
        <v>786</v>
      </c>
      <c r="L610" s="53"/>
      <c r="M610" s="54">
        <v>943</v>
      </c>
      <c r="N610" s="59">
        <f t="shared" si="135"/>
        <v>0</v>
      </c>
      <c r="O610" s="54">
        <f t="shared" si="136"/>
        <v>0</v>
      </c>
      <c r="P610" s="54">
        <f t="shared" si="137"/>
        <v>0</v>
      </c>
      <c r="T610">
        <f t="shared" si="138"/>
        <v>0</v>
      </c>
      <c r="U610">
        <f t="shared" si="139"/>
        <v>0</v>
      </c>
      <c r="Y610" t="s">
        <v>52</v>
      </c>
      <c r="Z610" t="s">
        <v>270</v>
      </c>
    </row>
    <row r="611" spans="2:26" ht="30" hidden="1" outlineLevel="1" x14ac:dyDescent="0.25">
      <c r="B611" s="48">
        <v>9</v>
      </c>
      <c r="C611" s="49" t="s">
        <v>275</v>
      </c>
      <c r="D611" s="50" t="s">
        <v>72</v>
      </c>
      <c r="E611" s="51"/>
      <c r="F611" s="48">
        <v>2019</v>
      </c>
      <c r="G611" s="52" t="s">
        <v>73</v>
      </c>
      <c r="H611" s="57" t="s">
        <v>69</v>
      </c>
      <c r="I611" s="58" t="s">
        <v>69</v>
      </c>
      <c r="J611" s="53"/>
      <c r="K611" s="54">
        <v>698</v>
      </c>
      <c r="L611" s="53"/>
      <c r="M611" s="54">
        <v>836</v>
      </c>
      <c r="N611" s="59">
        <f t="shared" si="135"/>
        <v>0</v>
      </c>
      <c r="O611" s="54">
        <f t="shared" si="136"/>
        <v>0</v>
      </c>
      <c r="P611" s="54">
        <f t="shared" si="137"/>
        <v>0</v>
      </c>
      <c r="T611">
        <f t="shared" si="138"/>
        <v>0</v>
      </c>
      <c r="U611">
        <f t="shared" si="139"/>
        <v>0</v>
      </c>
      <c r="Y611" t="s">
        <v>52</v>
      </c>
      <c r="Z611" t="s">
        <v>270</v>
      </c>
    </row>
    <row r="612" spans="2:26" ht="30" hidden="1" outlineLevel="1" x14ac:dyDescent="0.25">
      <c r="B612" s="48">
        <v>10</v>
      </c>
      <c r="C612" s="49" t="s">
        <v>276</v>
      </c>
      <c r="D612" s="50" t="s">
        <v>72</v>
      </c>
      <c r="E612" s="51"/>
      <c r="F612" s="48">
        <v>2017</v>
      </c>
      <c r="G612" s="52" t="s">
        <v>73</v>
      </c>
      <c r="H612" s="57" t="s">
        <v>69</v>
      </c>
      <c r="I612" s="58" t="s">
        <v>69</v>
      </c>
      <c r="J612" s="53"/>
      <c r="K612" s="54">
        <v>835</v>
      </c>
      <c r="L612" s="53"/>
      <c r="M612" s="54">
        <v>1000</v>
      </c>
      <c r="N612" s="59">
        <f t="shared" si="135"/>
        <v>0</v>
      </c>
      <c r="O612" s="54">
        <f t="shared" si="136"/>
        <v>0</v>
      </c>
      <c r="P612" s="54">
        <f t="shared" si="137"/>
        <v>0</v>
      </c>
      <c r="T612">
        <f t="shared" si="138"/>
        <v>0</v>
      </c>
      <c r="U612">
        <f t="shared" si="139"/>
        <v>0</v>
      </c>
      <c r="Y612" t="s">
        <v>180</v>
      </c>
      <c r="Z612" t="s">
        <v>270</v>
      </c>
    </row>
    <row r="613" spans="2:26" ht="18.75" hidden="1" outlineLevel="1" x14ac:dyDescent="0.25">
      <c r="B613" s="93" t="s">
        <v>48</v>
      </c>
      <c r="C613" s="94"/>
      <c r="D613" s="94"/>
      <c r="E613" s="94"/>
      <c r="F613" s="94"/>
      <c r="G613" s="94"/>
      <c r="H613" s="94"/>
      <c r="I613" s="94"/>
      <c r="J613" s="94"/>
      <c r="K613" s="94"/>
      <c r="L613" s="94"/>
      <c r="M613" s="94"/>
      <c r="N613" s="94"/>
      <c r="O613" s="94"/>
      <c r="P613" s="95"/>
      <c r="Z613" t="s">
        <v>270</v>
      </c>
    </row>
    <row r="614" spans="2:26" ht="30" hidden="1" outlineLevel="1" x14ac:dyDescent="0.25">
      <c r="B614" s="48">
        <v>1</v>
      </c>
      <c r="C614" s="49" t="s">
        <v>277</v>
      </c>
      <c r="D614" s="50" t="s">
        <v>72</v>
      </c>
      <c r="E614" s="51"/>
      <c r="F614" s="48">
        <v>2019</v>
      </c>
      <c r="G614" s="52" t="s">
        <v>73</v>
      </c>
      <c r="H614" s="57" t="s">
        <v>69</v>
      </c>
      <c r="I614" s="58" t="s">
        <v>69</v>
      </c>
      <c r="J614" s="53"/>
      <c r="K614" s="54">
        <v>698</v>
      </c>
      <c r="L614" s="53"/>
      <c r="M614" s="54">
        <v>836</v>
      </c>
      <c r="N614" s="59">
        <f>IF(F614=2017,J614*K614+L614*M614,0)</f>
        <v>0</v>
      </c>
      <c r="O614" s="54">
        <f>IF(F614=2018,J614*K614+L614*M614,0)</f>
        <v>0</v>
      </c>
      <c r="P614" s="54">
        <f>IF(F614=2019,J614*K614+L614*M614,0)</f>
        <v>0</v>
      </c>
      <c r="T614">
        <f>J614*K614</f>
        <v>0</v>
      </c>
      <c r="U614">
        <f>L614*M614</f>
        <v>0</v>
      </c>
      <c r="Y614" t="s">
        <v>52</v>
      </c>
      <c r="Z614" t="s">
        <v>270</v>
      </c>
    </row>
    <row r="615" spans="2:26" ht="45" hidden="1" outlineLevel="1" x14ac:dyDescent="0.25">
      <c r="B615" s="48">
        <v>2</v>
      </c>
      <c r="C615" s="49" t="s">
        <v>278</v>
      </c>
      <c r="D615" s="50" t="s">
        <v>72</v>
      </c>
      <c r="E615" s="51"/>
      <c r="F615" s="48">
        <v>2017</v>
      </c>
      <c r="G615" s="52" t="s">
        <v>73</v>
      </c>
      <c r="H615" s="57" t="s">
        <v>69</v>
      </c>
      <c r="I615" s="58" t="s">
        <v>69</v>
      </c>
      <c r="J615" s="53"/>
      <c r="K615" s="54">
        <v>721</v>
      </c>
      <c r="L615" s="53"/>
      <c r="M615" s="54">
        <v>863</v>
      </c>
      <c r="N615" s="59">
        <f>IF(F615=2017,J615*K615+L615*M615,0)</f>
        <v>0</v>
      </c>
      <c r="O615" s="54">
        <f>IF(F615=2018,J615*K615+L615*M615,0)</f>
        <v>0</v>
      </c>
      <c r="P615" s="54">
        <f>IF(F615=2019,J615*K615+L615*M615,0)</f>
        <v>0</v>
      </c>
      <c r="T615">
        <f>J615*K615</f>
        <v>0</v>
      </c>
      <c r="U615">
        <f>L615*M615</f>
        <v>0</v>
      </c>
      <c r="Y615" t="s">
        <v>52</v>
      </c>
      <c r="Z615" t="s">
        <v>270</v>
      </c>
    </row>
    <row r="616" spans="2:26" ht="30" hidden="1" outlineLevel="1" x14ac:dyDescent="0.25">
      <c r="B616" s="48">
        <v>3</v>
      </c>
      <c r="C616" s="49" t="s">
        <v>281</v>
      </c>
      <c r="D616" s="50" t="s">
        <v>72</v>
      </c>
      <c r="E616" s="51"/>
      <c r="F616" s="48">
        <v>2019</v>
      </c>
      <c r="G616" s="52" t="s">
        <v>73</v>
      </c>
      <c r="H616" s="57" t="s">
        <v>69</v>
      </c>
      <c r="I616" s="58" t="s">
        <v>69</v>
      </c>
      <c r="J616" s="53"/>
      <c r="K616" s="54">
        <v>698</v>
      </c>
      <c r="L616" s="53"/>
      <c r="M616" s="54">
        <v>836</v>
      </c>
      <c r="N616" s="59">
        <f>IF(F616=2017,J616*K616+L616*M616,0)</f>
        <v>0</v>
      </c>
      <c r="O616" s="54">
        <f>IF(F616=2018,J616*K616+L616*M616,0)</f>
        <v>0</v>
      </c>
      <c r="P616" s="54">
        <f>IF(F616=2019,J616*K616+L616*M616,0)</f>
        <v>0</v>
      </c>
      <c r="T616">
        <f>J616*K616</f>
        <v>0</v>
      </c>
      <c r="U616">
        <f>L616*M616</f>
        <v>0</v>
      </c>
      <c r="Y616" t="s">
        <v>52</v>
      </c>
      <c r="Z616" t="s">
        <v>270</v>
      </c>
    </row>
    <row r="617" spans="2:26" hidden="1" outlineLevel="1" x14ac:dyDescent="0.25">
      <c r="Z617" t="s">
        <v>270</v>
      </c>
    </row>
    <row r="618" spans="2:26" ht="18.75" hidden="1" outlineLevel="1" x14ac:dyDescent="0.25">
      <c r="B618" s="39" t="s">
        <v>79</v>
      </c>
      <c r="C618" s="40"/>
      <c r="D618" s="55"/>
      <c r="E618" s="41"/>
      <c r="F618" s="56"/>
      <c r="G618" s="40"/>
      <c r="H618" s="41"/>
      <c r="I618" s="42"/>
      <c r="J618" s="56"/>
      <c r="K618" s="42"/>
      <c r="L618" s="41"/>
      <c r="M618" s="42"/>
      <c r="N618" s="41"/>
      <c r="O618" s="41"/>
      <c r="P618" s="56"/>
      <c r="Z618" t="s">
        <v>270</v>
      </c>
    </row>
    <row r="619" spans="2:26" ht="38.25" hidden="1" outlineLevel="1" x14ac:dyDescent="0.25">
      <c r="B619" s="43" t="s">
        <v>23</v>
      </c>
      <c r="C619" s="44" t="s">
        <v>24</v>
      </c>
      <c r="D619" s="44" t="s">
        <v>25</v>
      </c>
      <c r="E619" s="44" t="s">
        <v>26</v>
      </c>
      <c r="F619" s="44" t="s">
        <v>27</v>
      </c>
      <c r="G619" s="44" t="s">
        <v>28</v>
      </c>
      <c r="H619" s="44" t="s">
        <v>69</v>
      </c>
      <c r="I619" s="45" t="s">
        <v>69</v>
      </c>
      <c r="J619" s="44" t="s">
        <v>80</v>
      </c>
      <c r="K619" s="45" t="s">
        <v>81</v>
      </c>
      <c r="L619" s="44" t="s">
        <v>82</v>
      </c>
      <c r="M619" s="45" t="s">
        <v>83</v>
      </c>
      <c r="N619" s="46">
        <v>2017</v>
      </c>
      <c r="O619" s="46">
        <v>2018</v>
      </c>
      <c r="P619" s="47">
        <v>2019</v>
      </c>
      <c r="Z619" t="s">
        <v>270</v>
      </c>
    </row>
    <row r="620" spans="2:26" ht="45" hidden="1" outlineLevel="1" x14ac:dyDescent="0.25">
      <c r="B620" s="48">
        <v>1</v>
      </c>
      <c r="C620" s="49" t="s">
        <v>282</v>
      </c>
      <c r="D620" s="50" t="s">
        <v>85</v>
      </c>
      <c r="E620" s="51"/>
      <c r="F620" s="48">
        <v>2019</v>
      </c>
      <c r="G620" s="52" t="s">
        <v>85</v>
      </c>
      <c r="H620" s="57" t="s">
        <v>69</v>
      </c>
      <c r="I620" s="58" t="s">
        <v>69</v>
      </c>
      <c r="J620" s="53"/>
      <c r="K620" s="54">
        <v>3000</v>
      </c>
      <c r="L620" s="53"/>
      <c r="M620" s="54">
        <v>4000</v>
      </c>
      <c r="N620" s="59">
        <f>IF(F620=2017,J620*K620+L620*M620,0)</f>
        <v>0</v>
      </c>
      <c r="O620" s="54">
        <f>IF(F620=2018,J620*K620+L620*M620,0)</f>
        <v>0</v>
      </c>
      <c r="P620" s="54">
        <f>IF(F620=2019,J620*K620+L620*M620,0)</f>
        <v>0</v>
      </c>
      <c r="V620">
        <f>J620*K620</f>
        <v>0</v>
      </c>
      <c r="W620">
        <f>L620*M620</f>
        <v>0</v>
      </c>
      <c r="Y620" t="s">
        <v>52</v>
      </c>
      <c r="Z620" t="s">
        <v>270</v>
      </c>
    </row>
    <row r="621" spans="2:26" hidden="1" outlineLevel="1" x14ac:dyDescent="0.25">
      <c r="Z621" t="s">
        <v>270</v>
      </c>
    </row>
    <row r="622" spans="2:26" ht="15.75" thickBot="1" x14ac:dyDescent="0.3"/>
    <row r="623" spans="2:26" ht="39" thickBot="1" x14ac:dyDescent="0.3">
      <c r="B623" s="96" t="s">
        <v>283</v>
      </c>
      <c r="C623" s="97"/>
      <c r="D623" s="97"/>
      <c r="E623" s="102" t="s">
        <v>3</v>
      </c>
      <c r="F623" s="103"/>
      <c r="G623" s="4" t="s">
        <v>4</v>
      </c>
      <c r="H623" s="4" t="s">
        <v>5</v>
      </c>
      <c r="I623" s="4" t="s">
        <v>6</v>
      </c>
      <c r="J623" s="4" t="s">
        <v>7</v>
      </c>
      <c r="K623" s="5" t="s">
        <v>8</v>
      </c>
      <c r="L623" s="6" t="s">
        <v>9</v>
      </c>
      <c r="M623" s="7"/>
      <c r="N623" s="8">
        <v>2017</v>
      </c>
      <c r="O623" s="9">
        <v>2018</v>
      </c>
      <c r="P623" s="10">
        <v>2019</v>
      </c>
      <c r="Z623" t="s">
        <v>283</v>
      </c>
    </row>
    <row r="624" spans="2:26" ht="15.75" x14ac:dyDescent="0.25">
      <c r="B624" s="98"/>
      <c r="C624" s="99"/>
      <c r="D624" s="99"/>
      <c r="E624" s="104">
        <v>0</v>
      </c>
      <c r="F624" s="105"/>
      <c r="G624" s="11" t="s">
        <v>10</v>
      </c>
      <c r="H624" s="12">
        <f>SUBTOTAL(2,I641:I647,I649:I651)</f>
        <v>10</v>
      </c>
      <c r="I624" s="13">
        <f>SUM(I641:I647,I649:I651)/H624</f>
        <v>731.94000000000017</v>
      </c>
      <c r="J624" s="14" t="s">
        <v>11</v>
      </c>
      <c r="K624" s="15">
        <f>SUM(H641:H647,H649:H651)</f>
        <v>0</v>
      </c>
      <c r="L624" s="16">
        <f>Q624</f>
        <v>0</v>
      </c>
      <c r="M624" s="17"/>
      <c r="N624" s="110">
        <f>SUM(N641:N647,N649:N651,N656:N661,N663:N665,N669:N669)</f>
        <v>0</v>
      </c>
      <c r="O624" s="113">
        <f>SUM(O641:O647,O649:O651,O656:O661,O663:O665,O669:O669)</f>
        <v>0</v>
      </c>
      <c r="P624" s="86">
        <f>SUM(P641:P647,P649:P651,P656:P661,P663:P665,P669:P669)</f>
        <v>0</v>
      </c>
      <c r="Q624">
        <f>SUM(Q641:Q647,Q649:Q651)</f>
        <v>0</v>
      </c>
      <c r="R624">
        <f>SUM(R641:R647,R649:R651)</f>
        <v>0</v>
      </c>
      <c r="S624">
        <f>SUM(S641:S647,S649:S651)</f>
        <v>0</v>
      </c>
      <c r="T624">
        <f>SUM(T656:T661,T663:T665)</f>
        <v>0</v>
      </c>
      <c r="U624">
        <f>SUM(U656:U661,U663:U665)</f>
        <v>0</v>
      </c>
      <c r="V624">
        <f>SUM(V669:V669)</f>
        <v>0</v>
      </c>
      <c r="W624">
        <f>SUM(W669:W669)</f>
        <v>0</v>
      </c>
      <c r="Z624" t="s">
        <v>283</v>
      </c>
    </row>
    <row r="625" spans="2:26" ht="31.5" x14ac:dyDescent="0.25">
      <c r="B625" s="98"/>
      <c r="C625" s="99"/>
      <c r="D625" s="99"/>
      <c r="E625" s="106"/>
      <c r="F625" s="107"/>
      <c r="G625" s="11" t="s">
        <v>12</v>
      </c>
      <c r="H625" s="12">
        <f>SUBTOTAL(2,K641:K647,K649:K651)</f>
        <v>10</v>
      </c>
      <c r="I625" s="13">
        <f>SUM(K641:K647,K649:K651)/H625</f>
        <v>550.23399999999992</v>
      </c>
      <c r="J625" s="14" t="s">
        <v>13</v>
      </c>
      <c r="K625" s="15">
        <f>SUM(J641:J647,J649:J651)</f>
        <v>0</v>
      </c>
      <c r="L625" s="16">
        <f>R624</f>
        <v>0</v>
      </c>
      <c r="M625" s="18"/>
      <c r="N625" s="111"/>
      <c r="O625" s="114"/>
      <c r="P625" s="87"/>
      <c r="Z625" t="s">
        <v>283</v>
      </c>
    </row>
    <row r="626" spans="2:26" ht="31.5" x14ac:dyDescent="0.25">
      <c r="B626" s="98"/>
      <c r="C626" s="99"/>
      <c r="D626" s="99"/>
      <c r="E626" s="106"/>
      <c r="F626" s="107"/>
      <c r="G626" s="11" t="s">
        <v>14</v>
      </c>
      <c r="H626" s="12">
        <f>SUBTOTAL(2,M641:M647,M649:M651)</f>
        <v>10</v>
      </c>
      <c r="I626" s="13">
        <f>SUM(M641:M647,M649:M651)/H626</f>
        <v>659.62000000000012</v>
      </c>
      <c r="J626" s="14" t="s">
        <v>13</v>
      </c>
      <c r="K626" s="15">
        <f>SUM(L641:L647,L649:L651)</f>
        <v>0</v>
      </c>
      <c r="L626" s="16">
        <f>S624</f>
        <v>0</v>
      </c>
      <c r="M626" s="18"/>
      <c r="N626" s="111"/>
      <c r="O626" s="114"/>
      <c r="P626" s="87"/>
      <c r="Z626" t="s">
        <v>283</v>
      </c>
    </row>
    <row r="627" spans="2:26" ht="31.5" x14ac:dyDescent="0.25">
      <c r="B627" s="98"/>
      <c r="C627" s="99"/>
      <c r="D627" s="99"/>
      <c r="E627" s="106"/>
      <c r="F627" s="107"/>
      <c r="G627" s="11" t="s">
        <v>15</v>
      </c>
      <c r="H627" s="12">
        <f>SUBTOTAL(2,K656:K661,K663:K665)</f>
        <v>9</v>
      </c>
      <c r="I627" s="13">
        <f>SUM(K656:K661,K663:K665)/H627</f>
        <v>717.33333333333337</v>
      </c>
      <c r="J627" s="14" t="s">
        <v>13</v>
      </c>
      <c r="K627" s="15">
        <f>SUM(J656:J661,J663:J665)</f>
        <v>0</v>
      </c>
      <c r="L627" s="16">
        <f>T624</f>
        <v>0</v>
      </c>
      <c r="M627" s="18"/>
      <c r="N627" s="111"/>
      <c r="O627" s="114"/>
      <c r="P627" s="87"/>
      <c r="Z627" t="s">
        <v>283</v>
      </c>
    </row>
    <row r="628" spans="2:26" ht="31.5" x14ac:dyDescent="0.25">
      <c r="B628" s="98"/>
      <c r="C628" s="99"/>
      <c r="D628" s="99"/>
      <c r="E628" s="106"/>
      <c r="F628" s="107"/>
      <c r="G628" s="11" t="s">
        <v>16</v>
      </c>
      <c r="H628" s="12">
        <f>SUBTOTAL(2,M656:M661,M663:M665)</f>
        <v>9</v>
      </c>
      <c r="I628" s="13">
        <f>SUM(M656:M661,M663:M665)/H628</f>
        <v>859.88888888888891</v>
      </c>
      <c r="J628" s="14" t="s">
        <v>13</v>
      </c>
      <c r="K628" s="15">
        <f>SUM(L656:L661,L663:L665)</f>
        <v>0</v>
      </c>
      <c r="L628" s="16">
        <f>U624</f>
        <v>0</v>
      </c>
      <c r="M628" s="18"/>
      <c r="N628" s="111"/>
      <c r="O628" s="114"/>
      <c r="P628" s="87"/>
      <c r="Z628" t="s">
        <v>283</v>
      </c>
    </row>
    <row r="629" spans="2:26" ht="31.5" x14ac:dyDescent="0.25">
      <c r="B629" s="98"/>
      <c r="C629" s="99"/>
      <c r="D629" s="99"/>
      <c r="E629" s="106"/>
      <c r="F629" s="107"/>
      <c r="G629" s="11" t="s">
        <v>17</v>
      </c>
      <c r="H629" s="12">
        <f>SUBTOTAL(2,K669:K669)</f>
        <v>1</v>
      </c>
      <c r="I629" s="13">
        <f>SUM(K669:K669)/H629</f>
        <v>3000</v>
      </c>
      <c r="J629" s="14" t="s">
        <v>13</v>
      </c>
      <c r="K629" s="15">
        <f>SUM(J669:J669)</f>
        <v>0</v>
      </c>
      <c r="L629" s="16">
        <f>V624</f>
        <v>0</v>
      </c>
      <c r="M629" s="18"/>
      <c r="N629" s="111"/>
      <c r="O629" s="114"/>
      <c r="P629" s="87"/>
      <c r="Z629" t="s">
        <v>283</v>
      </c>
    </row>
    <row r="630" spans="2:26" ht="32.25" thickBot="1" x14ac:dyDescent="0.3">
      <c r="B630" s="98"/>
      <c r="C630" s="99"/>
      <c r="D630" s="99"/>
      <c r="E630" s="106"/>
      <c r="F630" s="107"/>
      <c r="G630" s="11" t="s">
        <v>18</v>
      </c>
      <c r="H630" s="19">
        <f>SUBTOTAL(2,M669:M669)</f>
        <v>1</v>
      </c>
      <c r="I630" s="20">
        <f>SUM(M669:M669)/H630</f>
        <v>4000</v>
      </c>
      <c r="J630" s="21" t="s">
        <v>13</v>
      </c>
      <c r="K630" s="22">
        <f>SUM(L669:L669)</f>
        <v>0</v>
      </c>
      <c r="L630" s="23">
        <f>W624</f>
        <v>0</v>
      </c>
      <c r="M630" s="18"/>
      <c r="N630" s="111"/>
      <c r="O630" s="114"/>
      <c r="P630" s="87"/>
      <c r="Z630" t="s">
        <v>283</v>
      </c>
    </row>
    <row r="631" spans="2:26" ht="16.5" thickBot="1" x14ac:dyDescent="0.3">
      <c r="B631" s="100"/>
      <c r="C631" s="101"/>
      <c r="D631" s="101"/>
      <c r="E631" s="108"/>
      <c r="F631" s="109"/>
      <c r="G631" s="24" t="s">
        <v>19</v>
      </c>
      <c r="H631" s="25"/>
      <c r="I631" s="25"/>
      <c r="J631" s="25"/>
      <c r="K631" s="26">
        <f>SUM(K624:K630)</f>
        <v>0</v>
      </c>
      <c r="L631" s="27">
        <f>SUM(L624:L630)</f>
        <v>0</v>
      </c>
      <c r="M631" s="18"/>
      <c r="N631" s="112"/>
      <c r="O631" s="115"/>
      <c r="P631" s="88"/>
      <c r="Z631" t="s">
        <v>283</v>
      </c>
    </row>
    <row r="632" spans="2:26" ht="15.75" collapsed="1" thickBot="1" x14ac:dyDescent="0.3">
      <c r="B632" s="89" t="s">
        <v>20</v>
      </c>
      <c r="C632" s="90"/>
      <c r="D632" s="90"/>
      <c r="E632" s="91"/>
      <c r="F632" s="91"/>
      <c r="G632" s="91"/>
      <c r="H632" s="91"/>
      <c r="I632" s="91"/>
      <c r="J632" s="91"/>
      <c r="K632" s="91"/>
      <c r="L632" s="91"/>
      <c r="M632" s="91"/>
      <c r="N632" s="91"/>
      <c r="O632" s="91"/>
      <c r="P632" s="92"/>
      <c r="Z632" t="s">
        <v>283</v>
      </c>
    </row>
    <row r="633" spans="2:26" hidden="1" outlineLevel="1" x14ac:dyDescent="0.25">
      <c r="B633" s="28" t="s">
        <v>21</v>
      </c>
      <c r="C633" s="29"/>
      <c r="D633" s="29"/>
      <c r="E633" s="30"/>
      <c r="F633" s="30"/>
      <c r="G633" s="29"/>
      <c r="H633" s="30"/>
      <c r="I633" s="31"/>
      <c r="J633" s="30"/>
      <c r="K633" s="31"/>
      <c r="L633" s="30"/>
      <c r="M633" s="31"/>
      <c r="N633" s="30"/>
      <c r="O633" s="30"/>
      <c r="P633" s="32"/>
      <c r="Z633" t="s">
        <v>283</v>
      </c>
    </row>
    <row r="634" spans="2:26" hidden="1" outlineLevel="1" x14ac:dyDescent="0.25">
      <c r="B634" s="33" t="s">
        <v>283</v>
      </c>
      <c r="C634" s="29"/>
      <c r="D634" s="29"/>
      <c r="E634" s="30"/>
      <c r="F634" s="30"/>
      <c r="G634" s="29"/>
      <c r="H634" s="30"/>
      <c r="I634" s="31"/>
      <c r="J634" s="30"/>
      <c r="K634" s="31"/>
      <c r="L634" s="30"/>
      <c r="M634" s="31"/>
      <c r="N634" s="30"/>
      <c r="O634" s="30"/>
      <c r="P634" s="32"/>
      <c r="Z634" t="s">
        <v>283</v>
      </c>
    </row>
    <row r="635" spans="2:26" hidden="1" outlineLevel="1" x14ac:dyDescent="0.25">
      <c r="B635" s="28"/>
      <c r="C635" s="29"/>
      <c r="D635" s="29"/>
      <c r="E635" s="30"/>
      <c r="F635" s="30"/>
      <c r="G635" s="29"/>
      <c r="H635" s="30"/>
      <c r="I635" s="31"/>
      <c r="J635" s="30"/>
      <c r="K635" s="31"/>
      <c r="L635" s="30"/>
      <c r="M635" s="31"/>
      <c r="N635" s="30"/>
      <c r="O635" s="30"/>
      <c r="P635" s="32"/>
      <c r="Z635" t="s">
        <v>283</v>
      </c>
    </row>
    <row r="636" spans="2:26" hidden="1" outlineLevel="1" x14ac:dyDescent="0.25">
      <c r="B636" s="34"/>
      <c r="C636" s="29"/>
      <c r="D636" s="29"/>
      <c r="E636" s="30"/>
      <c r="F636" s="30"/>
      <c r="G636" s="29"/>
      <c r="H636" s="30"/>
      <c r="I636" s="31"/>
      <c r="J636" s="30"/>
      <c r="K636" s="31"/>
      <c r="L636" s="30"/>
      <c r="M636" s="31"/>
      <c r="N636" s="30"/>
      <c r="O636" s="30"/>
      <c r="P636" s="32"/>
      <c r="Z636" t="s">
        <v>283</v>
      </c>
    </row>
    <row r="637" spans="2:26" hidden="1" outlineLevel="1" x14ac:dyDescent="0.25">
      <c r="B637" s="35"/>
      <c r="C637" s="36"/>
      <c r="D637" s="36"/>
      <c r="E637" s="37"/>
      <c r="F637" s="37"/>
      <c r="G637" s="36"/>
      <c r="H637" s="37"/>
      <c r="I637" s="18"/>
      <c r="J637" s="37"/>
      <c r="K637" s="18"/>
      <c r="L637" s="37"/>
      <c r="M637" s="18"/>
      <c r="N637" s="37"/>
      <c r="O637" s="37"/>
      <c r="P637" s="38"/>
      <c r="Z637" t="s">
        <v>283</v>
      </c>
    </row>
    <row r="638" spans="2:26" ht="18.75" hidden="1" outlineLevel="1" x14ac:dyDescent="0.25">
      <c r="B638" s="39" t="s">
        <v>22</v>
      </c>
      <c r="C638" s="40"/>
      <c r="D638" s="40"/>
      <c r="E638" s="41"/>
      <c r="F638" s="41"/>
      <c r="G638" s="40"/>
      <c r="H638" s="41"/>
      <c r="I638" s="42"/>
      <c r="J638" s="41"/>
      <c r="K638" s="42"/>
      <c r="L638" s="41"/>
      <c r="M638" s="42"/>
      <c r="N638" s="41"/>
      <c r="O638" s="41"/>
      <c r="P638" s="41"/>
      <c r="Z638" t="s">
        <v>283</v>
      </c>
    </row>
    <row r="639" spans="2:26" ht="51" hidden="1" outlineLevel="1" x14ac:dyDescent="0.25">
      <c r="B639" s="43" t="s">
        <v>23</v>
      </c>
      <c r="C639" s="44" t="s">
        <v>24</v>
      </c>
      <c r="D639" s="44" t="s">
        <v>25</v>
      </c>
      <c r="E639" s="44" t="s">
        <v>26</v>
      </c>
      <c r="F639" s="44" t="s">
        <v>27</v>
      </c>
      <c r="G639" s="44" t="s">
        <v>28</v>
      </c>
      <c r="H639" s="44" t="s">
        <v>29</v>
      </c>
      <c r="I639" s="45" t="s">
        <v>30</v>
      </c>
      <c r="J639" s="44" t="s">
        <v>620</v>
      </c>
      <c r="K639" s="45" t="s">
        <v>31</v>
      </c>
      <c r="L639" s="44" t="s">
        <v>621</v>
      </c>
      <c r="M639" s="45" t="s">
        <v>32</v>
      </c>
      <c r="N639" s="46">
        <v>2017</v>
      </c>
      <c r="O639" s="46">
        <v>2018</v>
      </c>
      <c r="P639" s="47">
        <v>2019</v>
      </c>
      <c r="Z639" t="s">
        <v>283</v>
      </c>
    </row>
    <row r="640" spans="2:26" ht="18.75" hidden="1" outlineLevel="1" x14ac:dyDescent="0.25">
      <c r="B640" s="93" t="s">
        <v>33</v>
      </c>
      <c r="C640" s="94"/>
      <c r="D640" s="94"/>
      <c r="E640" s="94"/>
      <c r="F640" s="94"/>
      <c r="G640" s="94"/>
      <c r="H640" s="94"/>
      <c r="I640" s="94"/>
      <c r="J640" s="94"/>
      <c r="K640" s="94"/>
      <c r="L640" s="94"/>
      <c r="M640" s="94"/>
      <c r="N640" s="94"/>
      <c r="O640" s="94"/>
      <c r="P640" s="95"/>
      <c r="Z640" t="s">
        <v>283</v>
      </c>
    </row>
    <row r="641" spans="2:26" ht="15.75" hidden="1" outlineLevel="1" x14ac:dyDescent="0.25">
      <c r="B641" s="48">
        <v>1</v>
      </c>
      <c r="C641" s="49" t="s">
        <v>34</v>
      </c>
      <c r="D641" s="50" t="s">
        <v>35</v>
      </c>
      <c r="E641" s="51">
        <v>224</v>
      </c>
      <c r="F641" s="48">
        <v>2017</v>
      </c>
      <c r="G641" s="52" t="s">
        <v>36</v>
      </c>
      <c r="H641" s="53"/>
      <c r="I641" s="54">
        <v>713.90000000000009</v>
      </c>
      <c r="J641" s="53"/>
      <c r="K641" s="54">
        <v>536.9</v>
      </c>
      <c r="L641" s="53"/>
      <c r="M641" s="54">
        <v>643.1</v>
      </c>
      <c r="N641" s="54">
        <f t="shared" ref="N641:N647" si="140">IF(F641=2017,H641*I641+J641*K641+L641*M641,0)</f>
        <v>0</v>
      </c>
      <c r="O641" s="54">
        <f t="shared" ref="O641:O647" si="141">IF(F641=2018,H641*I641+J641*K641+L641*M641,0)</f>
        <v>0</v>
      </c>
      <c r="P641" s="54">
        <f t="shared" ref="P641:P647" si="142">IF(F641=2019,H641*I641+J641*K641+L641*M641,0)</f>
        <v>0</v>
      </c>
      <c r="Q641">
        <f t="shared" ref="Q641:Q647" si="143">H641*I641</f>
        <v>0</v>
      </c>
      <c r="R641">
        <f t="shared" ref="R641:R647" si="144">J641*K641</f>
        <v>0</v>
      </c>
      <c r="S641">
        <f t="shared" ref="S641:S647" si="145">L641*M641</f>
        <v>0</v>
      </c>
      <c r="Y641" t="s">
        <v>37</v>
      </c>
      <c r="Z641" t="s">
        <v>283</v>
      </c>
    </row>
    <row r="642" spans="2:26" ht="15.75" hidden="1" outlineLevel="1" x14ac:dyDescent="0.25">
      <c r="B642" s="48">
        <v>2</v>
      </c>
      <c r="C642" s="49" t="s">
        <v>34</v>
      </c>
      <c r="D642" s="50" t="s">
        <v>38</v>
      </c>
      <c r="E642" s="51">
        <v>160</v>
      </c>
      <c r="F642" s="48">
        <v>2017</v>
      </c>
      <c r="G642" s="52" t="s">
        <v>36</v>
      </c>
      <c r="H642" s="53"/>
      <c r="I642" s="54">
        <v>448.8</v>
      </c>
      <c r="J642" s="53"/>
      <c r="K642" s="54">
        <v>337.47999999999996</v>
      </c>
      <c r="L642" s="53"/>
      <c r="M642" s="54">
        <v>404.73999999999995</v>
      </c>
      <c r="N642" s="54">
        <f t="shared" si="140"/>
        <v>0</v>
      </c>
      <c r="O642" s="54">
        <f t="shared" si="141"/>
        <v>0</v>
      </c>
      <c r="P642" s="54">
        <f t="shared" si="142"/>
        <v>0</v>
      </c>
      <c r="Q642">
        <f t="shared" si="143"/>
        <v>0</v>
      </c>
      <c r="R642">
        <f t="shared" si="144"/>
        <v>0</v>
      </c>
      <c r="S642">
        <f t="shared" si="145"/>
        <v>0</v>
      </c>
      <c r="Y642" t="s">
        <v>39</v>
      </c>
      <c r="Z642" t="s">
        <v>283</v>
      </c>
    </row>
    <row r="643" spans="2:26" ht="45" hidden="1" outlineLevel="1" x14ac:dyDescent="0.25">
      <c r="B643" s="48">
        <v>3</v>
      </c>
      <c r="C643" s="49" t="s">
        <v>284</v>
      </c>
      <c r="D643" s="50" t="s">
        <v>35</v>
      </c>
      <c r="E643" s="51">
        <v>208</v>
      </c>
      <c r="F643" s="48">
        <v>2017</v>
      </c>
      <c r="G643" s="52" t="s">
        <v>36</v>
      </c>
      <c r="H643" s="53"/>
      <c r="I643" s="54">
        <v>741.40000000000009</v>
      </c>
      <c r="J643" s="53"/>
      <c r="K643" s="54">
        <v>556.95999999999992</v>
      </c>
      <c r="L643" s="53"/>
      <c r="M643" s="54">
        <v>667.88</v>
      </c>
      <c r="N643" s="54">
        <f t="shared" si="140"/>
        <v>0</v>
      </c>
      <c r="O643" s="54">
        <f t="shared" si="141"/>
        <v>0</v>
      </c>
      <c r="P643" s="54">
        <f t="shared" si="142"/>
        <v>0</v>
      </c>
      <c r="Q643">
        <f t="shared" si="143"/>
        <v>0</v>
      </c>
      <c r="R643">
        <f t="shared" si="144"/>
        <v>0</v>
      </c>
      <c r="S643">
        <f t="shared" si="145"/>
        <v>0</v>
      </c>
      <c r="Y643" t="s">
        <v>285</v>
      </c>
      <c r="Z643" t="s">
        <v>283</v>
      </c>
    </row>
    <row r="644" spans="2:26" ht="15.75" hidden="1" outlineLevel="1" x14ac:dyDescent="0.25">
      <c r="B644" s="48">
        <v>4</v>
      </c>
      <c r="C644" s="49" t="s">
        <v>184</v>
      </c>
      <c r="D644" s="50" t="s">
        <v>35</v>
      </c>
      <c r="E644" s="51">
        <v>256</v>
      </c>
      <c r="F644" s="48">
        <v>2017</v>
      </c>
      <c r="G644" s="52" t="s">
        <v>36</v>
      </c>
      <c r="H644" s="53"/>
      <c r="I644" s="54">
        <v>698.5</v>
      </c>
      <c r="J644" s="53"/>
      <c r="K644" s="54">
        <v>525.1</v>
      </c>
      <c r="L644" s="53"/>
      <c r="M644" s="54">
        <v>628.93999999999994</v>
      </c>
      <c r="N644" s="54">
        <f t="shared" si="140"/>
        <v>0</v>
      </c>
      <c r="O644" s="54">
        <f t="shared" si="141"/>
        <v>0</v>
      </c>
      <c r="P644" s="54">
        <f t="shared" si="142"/>
        <v>0</v>
      </c>
      <c r="Q644">
        <f t="shared" si="143"/>
        <v>0</v>
      </c>
      <c r="R644">
        <f t="shared" si="144"/>
        <v>0</v>
      </c>
      <c r="S644">
        <f t="shared" si="145"/>
        <v>0</v>
      </c>
      <c r="Y644" t="s">
        <v>286</v>
      </c>
      <c r="Z644" t="s">
        <v>283</v>
      </c>
    </row>
    <row r="645" spans="2:26" ht="15.75" hidden="1" outlineLevel="1" x14ac:dyDescent="0.25">
      <c r="B645" s="48">
        <v>5</v>
      </c>
      <c r="C645" s="49" t="s">
        <v>287</v>
      </c>
      <c r="D645" s="50" t="s">
        <v>35</v>
      </c>
      <c r="E645" s="51">
        <v>288</v>
      </c>
      <c r="F645" s="48">
        <v>2018</v>
      </c>
      <c r="G645" s="52" t="s">
        <v>36</v>
      </c>
      <c r="H645" s="53"/>
      <c r="I645" s="54">
        <v>742.50000000000011</v>
      </c>
      <c r="J645" s="53"/>
      <c r="K645" s="54">
        <v>558.14</v>
      </c>
      <c r="L645" s="53"/>
      <c r="M645" s="54">
        <v>669.06</v>
      </c>
      <c r="N645" s="54">
        <f t="shared" si="140"/>
        <v>0</v>
      </c>
      <c r="O645" s="54">
        <f t="shared" si="141"/>
        <v>0</v>
      </c>
      <c r="P645" s="54">
        <f t="shared" si="142"/>
        <v>0</v>
      </c>
      <c r="Q645">
        <f t="shared" si="143"/>
        <v>0</v>
      </c>
      <c r="R645">
        <f t="shared" si="144"/>
        <v>0</v>
      </c>
      <c r="S645">
        <f t="shared" si="145"/>
        <v>0</v>
      </c>
      <c r="Y645" t="s">
        <v>52</v>
      </c>
      <c r="Z645" t="s">
        <v>283</v>
      </c>
    </row>
    <row r="646" spans="2:26" ht="15.75" hidden="1" outlineLevel="1" x14ac:dyDescent="0.25">
      <c r="B646" s="48">
        <v>6</v>
      </c>
      <c r="C646" s="49" t="s">
        <v>288</v>
      </c>
      <c r="D646" s="50" t="s">
        <v>35</v>
      </c>
      <c r="E646" s="51">
        <v>320</v>
      </c>
      <c r="F646" s="48">
        <v>2017</v>
      </c>
      <c r="G646" s="52" t="s">
        <v>36</v>
      </c>
      <c r="H646" s="53"/>
      <c r="I646" s="54">
        <v>820.6</v>
      </c>
      <c r="J646" s="53"/>
      <c r="K646" s="54">
        <v>617.14</v>
      </c>
      <c r="L646" s="53"/>
      <c r="M646" s="54">
        <v>739.86</v>
      </c>
      <c r="N646" s="54">
        <f t="shared" si="140"/>
        <v>0</v>
      </c>
      <c r="O646" s="54">
        <f t="shared" si="141"/>
        <v>0</v>
      </c>
      <c r="P646" s="54">
        <f t="shared" si="142"/>
        <v>0</v>
      </c>
      <c r="Q646">
        <f t="shared" si="143"/>
        <v>0</v>
      </c>
      <c r="R646">
        <f t="shared" si="144"/>
        <v>0</v>
      </c>
      <c r="S646">
        <f t="shared" si="145"/>
        <v>0</v>
      </c>
      <c r="Y646" t="s">
        <v>289</v>
      </c>
      <c r="Z646" t="s">
        <v>283</v>
      </c>
    </row>
    <row r="647" spans="2:26" ht="15.75" hidden="1" outlineLevel="1" x14ac:dyDescent="0.25">
      <c r="B647" s="48">
        <v>7</v>
      </c>
      <c r="C647" s="49" t="s">
        <v>290</v>
      </c>
      <c r="D647" s="50" t="s">
        <v>35</v>
      </c>
      <c r="E647" s="51">
        <v>240</v>
      </c>
      <c r="F647" s="48">
        <v>2017</v>
      </c>
      <c r="G647" s="52" t="s">
        <v>36</v>
      </c>
      <c r="H647" s="53"/>
      <c r="I647" s="54">
        <v>820.6</v>
      </c>
      <c r="J647" s="53"/>
      <c r="K647" s="54">
        <v>617.14</v>
      </c>
      <c r="L647" s="53"/>
      <c r="M647" s="54">
        <v>739.86</v>
      </c>
      <c r="N647" s="54">
        <f t="shared" si="140"/>
        <v>0</v>
      </c>
      <c r="O647" s="54">
        <f t="shared" si="141"/>
        <v>0</v>
      </c>
      <c r="P647" s="54">
        <f t="shared" si="142"/>
        <v>0</v>
      </c>
      <c r="Q647">
        <f t="shared" si="143"/>
        <v>0</v>
      </c>
      <c r="R647">
        <f t="shared" si="144"/>
        <v>0</v>
      </c>
      <c r="S647">
        <f t="shared" si="145"/>
        <v>0</v>
      </c>
      <c r="Y647" t="s">
        <v>291</v>
      </c>
      <c r="Z647" t="s">
        <v>283</v>
      </c>
    </row>
    <row r="648" spans="2:26" ht="18.75" hidden="1" outlineLevel="1" x14ac:dyDescent="0.25">
      <c r="B648" s="93" t="s">
        <v>48</v>
      </c>
      <c r="C648" s="94"/>
      <c r="D648" s="94"/>
      <c r="E648" s="94"/>
      <c r="F648" s="94"/>
      <c r="G648" s="94"/>
      <c r="H648" s="94"/>
      <c r="I648" s="94"/>
      <c r="J648" s="94"/>
      <c r="K648" s="94"/>
      <c r="L648" s="94"/>
      <c r="M648" s="94"/>
      <c r="N648" s="94"/>
      <c r="O648" s="94"/>
      <c r="P648" s="95"/>
      <c r="Z648" t="s">
        <v>283</v>
      </c>
    </row>
    <row r="649" spans="2:26" ht="90" hidden="1" outlineLevel="1" x14ac:dyDescent="0.25">
      <c r="B649" s="48">
        <v>1</v>
      </c>
      <c r="C649" s="49" t="s">
        <v>292</v>
      </c>
      <c r="D649" s="50" t="s">
        <v>35</v>
      </c>
      <c r="E649" s="51">
        <v>320</v>
      </c>
      <c r="F649" s="48">
        <v>2019</v>
      </c>
      <c r="G649" s="52" t="s">
        <v>36</v>
      </c>
      <c r="H649" s="53"/>
      <c r="I649" s="54">
        <v>742.50000000000011</v>
      </c>
      <c r="J649" s="53"/>
      <c r="K649" s="54">
        <v>558.14</v>
      </c>
      <c r="L649" s="53"/>
      <c r="M649" s="54">
        <v>669.06</v>
      </c>
      <c r="N649" s="54">
        <f>IF(F649=2017,H649*I649+J649*K649+L649*M649,0)</f>
        <v>0</v>
      </c>
      <c r="O649" s="54">
        <f>IF(F649=2018,H649*I649+J649*K649+L649*M649,0)</f>
        <v>0</v>
      </c>
      <c r="P649" s="54">
        <f>IF(F649=2019,H649*I649+J649*K649+L649*M649,0)</f>
        <v>0</v>
      </c>
      <c r="Q649">
        <f>H649*I649</f>
        <v>0</v>
      </c>
      <c r="R649">
        <f>J649*K649</f>
        <v>0</v>
      </c>
      <c r="S649">
        <f>L649*M649</f>
        <v>0</v>
      </c>
      <c r="Y649" t="s">
        <v>52</v>
      </c>
      <c r="Z649" t="s">
        <v>283</v>
      </c>
    </row>
    <row r="650" spans="2:26" ht="135" hidden="1" outlineLevel="1" x14ac:dyDescent="0.25">
      <c r="B650" s="48">
        <v>2</v>
      </c>
      <c r="C650" s="49" t="s">
        <v>293</v>
      </c>
      <c r="D650" s="50" t="s">
        <v>35</v>
      </c>
      <c r="E650" s="51">
        <v>320</v>
      </c>
      <c r="F650" s="48">
        <v>2017</v>
      </c>
      <c r="G650" s="52" t="s">
        <v>36</v>
      </c>
      <c r="H650" s="53"/>
      <c r="I650" s="54">
        <v>848.1</v>
      </c>
      <c r="J650" s="53"/>
      <c r="K650" s="54">
        <v>637.19999999999993</v>
      </c>
      <c r="L650" s="53"/>
      <c r="M650" s="54">
        <v>764.64</v>
      </c>
      <c r="N650" s="54">
        <f>IF(F650=2017,H650*I650+J650*K650+L650*M650,0)</f>
        <v>0</v>
      </c>
      <c r="O650" s="54">
        <f>IF(F650=2018,H650*I650+J650*K650+L650*M650,0)</f>
        <v>0</v>
      </c>
      <c r="P650" s="54">
        <f>IF(F650=2019,H650*I650+J650*K650+L650*M650,0)</f>
        <v>0</v>
      </c>
      <c r="Q650">
        <f>H650*I650</f>
        <v>0</v>
      </c>
      <c r="R650">
        <f>J650*K650</f>
        <v>0</v>
      </c>
      <c r="S650">
        <f>L650*M650</f>
        <v>0</v>
      </c>
      <c r="Y650" t="s">
        <v>294</v>
      </c>
      <c r="Z650" t="s">
        <v>283</v>
      </c>
    </row>
    <row r="651" spans="2:26" ht="45" hidden="1" outlineLevel="1" x14ac:dyDescent="0.25">
      <c r="B651" s="48">
        <v>3</v>
      </c>
      <c r="C651" s="49" t="s">
        <v>295</v>
      </c>
      <c r="D651" s="50" t="s">
        <v>35</v>
      </c>
      <c r="E651" s="51">
        <v>320</v>
      </c>
      <c r="F651" s="48">
        <v>2018</v>
      </c>
      <c r="G651" s="52" t="s">
        <v>36</v>
      </c>
      <c r="H651" s="53"/>
      <c r="I651" s="54">
        <v>742.50000000000011</v>
      </c>
      <c r="J651" s="53"/>
      <c r="K651" s="54">
        <v>558.14</v>
      </c>
      <c r="L651" s="53"/>
      <c r="M651" s="54">
        <v>669.06</v>
      </c>
      <c r="N651" s="54">
        <f>IF(F651=2017,H651*I651+J651*K651+L651*M651,0)</f>
        <v>0</v>
      </c>
      <c r="O651" s="54">
        <f>IF(F651=2018,H651*I651+J651*K651+L651*M651,0)</f>
        <v>0</v>
      </c>
      <c r="P651" s="54">
        <f>IF(F651=2019,H651*I651+J651*K651+L651*M651,0)</f>
        <v>0</v>
      </c>
      <c r="Q651">
        <f>H651*I651</f>
        <v>0</v>
      </c>
      <c r="R651">
        <f>J651*K651</f>
        <v>0</v>
      </c>
      <c r="S651">
        <f>L651*M651</f>
        <v>0</v>
      </c>
      <c r="Y651" t="s">
        <v>296</v>
      </c>
      <c r="Z651" t="s">
        <v>283</v>
      </c>
    </row>
    <row r="652" spans="2:26" hidden="1" outlineLevel="1" x14ac:dyDescent="0.25">
      <c r="Z652" t="s">
        <v>283</v>
      </c>
    </row>
    <row r="653" spans="2:26" ht="18.75" hidden="1" outlineLevel="1" x14ac:dyDescent="0.25">
      <c r="B653" s="39" t="s">
        <v>68</v>
      </c>
      <c r="C653" s="40"/>
      <c r="D653" s="55"/>
      <c r="E653" s="41"/>
      <c r="F653" s="56"/>
      <c r="G653" s="40"/>
      <c r="H653" s="41"/>
      <c r="I653" s="42"/>
      <c r="J653" s="56"/>
      <c r="K653" s="42"/>
      <c r="L653" s="41"/>
      <c r="M653" s="42"/>
      <c r="N653" s="41"/>
      <c r="O653" s="41"/>
      <c r="P653" s="56"/>
      <c r="Z653" t="s">
        <v>283</v>
      </c>
    </row>
    <row r="654" spans="2:26" ht="51" hidden="1" outlineLevel="1" x14ac:dyDescent="0.25">
      <c r="B654" s="43" t="s">
        <v>23</v>
      </c>
      <c r="C654" s="44" t="s">
        <v>24</v>
      </c>
      <c r="D654" s="44" t="s">
        <v>25</v>
      </c>
      <c r="E654" s="44" t="s">
        <v>26</v>
      </c>
      <c r="F654" s="44" t="s">
        <v>27</v>
      </c>
      <c r="G654" s="44" t="s">
        <v>28</v>
      </c>
      <c r="H654" s="44" t="s">
        <v>69</v>
      </c>
      <c r="I654" s="45" t="s">
        <v>69</v>
      </c>
      <c r="J654" s="44" t="s">
        <v>622</v>
      </c>
      <c r="K654" s="45" t="s">
        <v>70</v>
      </c>
      <c r="L654" s="44" t="s">
        <v>623</v>
      </c>
      <c r="M654" s="45" t="s">
        <v>71</v>
      </c>
      <c r="N654" s="46">
        <v>2017</v>
      </c>
      <c r="O654" s="46">
        <v>2018</v>
      </c>
      <c r="P654" s="47">
        <v>2019</v>
      </c>
      <c r="Z654" t="s">
        <v>283</v>
      </c>
    </row>
    <row r="655" spans="2:26" ht="18.75" hidden="1" outlineLevel="1" x14ac:dyDescent="0.25">
      <c r="B655" s="93" t="s">
        <v>33</v>
      </c>
      <c r="C655" s="94"/>
      <c r="D655" s="94"/>
      <c r="E655" s="94"/>
      <c r="F655" s="94"/>
      <c r="G655" s="94"/>
      <c r="H655" s="94"/>
      <c r="I655" s="94"/>
      <c r="J655" s="94"/>
      <c r="K655" s="94"/>
      <c r="L655" s="94"/>
      <c r="M655" s="94"/>
      <c r="N655" s="94"/>
      <c r="O655" s="94"/>
      <c r="P655" s="95"/>
      <c r="Z655" t="s">
        <v>283</v>
      </c>
    </row>
    <row r="656" spans="2:26" ht="30" hidden="1" outlineLevel="1" x14ac:dyDescent="0.25">
      <c r="B656" s="48">
        <v>1</v>
      </c>
      <c r="C656" s="49" t="s">
        <v>34</v>
      </c>
      <c r="D656" s="50" t="s">
        <v>72</v>
      </c>
      <c r="E656" s="51"/>
      <c r="F656" s="48">
        <v>2017</v>
      </c>
      <c r="G656" s="52" t="s">
        <v>73</v>
      </c>
      <c r="H656" s="57" t="s">
        <v>69</v>
      </c>
      <c r="I656" s="58" t="s">
        <v>69</v>
      </c>
      <c r="J656" s="53"/>
      <c r="K656" s="54">
        <v>671</v>
      </c>
      <c r="L656" s="53"/>
      <c r="M656" s="54">
        <v>804</v>
      </c>
      <c r="N656" s="59">
        <f t="shared" ref="N656:N661" si="146">IF(F656=2017,J656*K656+L656*M656,0)</f>
        <v>0</v>
      </c>
      <c r="O656" s="54">
        <f t="shared" ref="O656:O661" si="147">IF(F656=2018,J656*K656+L656*M656,0)</f>
        <v>0</v>
      </c>
      <c r="P656" s="54">
        <f t="shared" ref="P656:P661" si="148">IF(F656=2019,J656*K656+L656*M656,0)</f>
        <v>0</v>
      </c>
      <c r="T656">
        <f t="shared" ref="T656:T661" si="149">J656*K656</f>
        <v>0</v>
      </c>
      <c r="U656">
        <f t="shared" ref="U656:U661" si="150">L656*M656</f>
        <v>0</v>
      </c>
      <c r="Y656" t="s">
        <v>74</v>
      </c>
      <c r="Z656" t="s">
        <v>283</v>
      </c>
    </row>
    <row r="657" spans="2:26" ht="45" hidden="1" outlineLevel="1" x14ac:dyDescent="0.25">
      <c r="B657" s="48">
        <v>2</v>
      </c>
      <c r="C657" s="49" t="s">
        <v>284</v>
      </c>
      <c r="D657" s="50" t="s">
        <v>72</v>
      </c>
      <c r="E657" s="51"/>
      <c r="F657" s="48">
        <v>2017</v>
      </c>
      <c r="G657" s="52" t="s">
        <v>73</v>
      </c>
      <c r="H657" s="57" t="s">
        <v>69</v>
      </c>
      <c r="I657" s="58" t="s">
        <v>69</v>
      </c>
      <c r="J657" s="53"/>
      <c r="K657" s="54">
        <v>696</v>
      </c>
      <c r="L657" s="53"/>
      <c r="M657" s="54">
        <v>835</v>
      </c>
      <c r="N657" s="59">
        <f t="shared" si="146"/>
        <v>0</v>
      </c>
      <c r="O657" s="54">
        <f t="shared" si="147"/>
        <v>0</v>
      </c>
      <c r="P657" s="54">
        <f t="shared" si="148"/>
        <v>0</v>
      </c>
      <c r="T657">
        <f t="shared" si="149"/>
        <v>0</v>
      </c>
      <c r="U657">
        <f t="shared" si="150"/>
        <v>0</v>
      </c>
      <c r="Y657" t="s">
        <v>52</v>
      </c>
      <c r="Z657" t="s">
        <v>283</v>
      </c>
    </row>
    <row r="658" spans="2:26" ht="30" hidden="1" outlineLevel="1" x14ac:dyDescent="0.25">
      <c r="B658" s="48">
        <v>3</v>
      </c>
      <c r="C658" s="49" t="s">
        <v>184</v>
      </c>
      <c r="D658" s="50" t="s">
        <v>72</v>
      </c>
      <c r="E658" s="51"/>
      <c r="F658" s="48">
        <v>2017</v>
      </c>
      <c r="G658" s="52" t="s">
        <v>73</v>
      </c>
      <c r="H658" s="57" t="s">
        <v>69</v>
      </c>
      <c r="I658" s="58" t="s">
        <v>69</v>
      </c>
      <c r="J658" s="53"/>
      <c r="K658" s="54">
        <v>656</v>
      </c>
      <c r="L658" s="53"/>
      <c r="M658" s="54">
        <v>786</v>
      </c>
      <c r="N658" s="59">
        <f t="shared" si="146"/>
        <v>0</v>
      </c>
      <c r="O658" s="54">
        <f t="shared" si="147"/>
        <v>0</v>
      </c>
      <c r="P658" s="54">
        <f t="shared" si="148"/>
        <v>0</v>
      </c>
      <c r="T658">
        <f t="shared" si="149"/>
        <v>0</v>
      </c>
      <c r="U658">
        <f t="shared" si="150"/>
        <v>0</v>
      </c>
      <c r="Y658" t="s">
        <v>297</v>
      </c>
      <c r="Z658" t="s">
        <v>283</v>
      </c>
    </row>
    <row r="659" spans="2:26" ht="30" hidden="1" outlineLevel="1" x14ac:dyDescent="0.25">
      <c r="B659" s="48">
        <v>4</v>
      </c>
      <c r="C659" s="49" t="s">
        <v>287</v>
      </c>
      <c r="D659" s="50" t="s">
        <v>72</v>
      </c>
      <c r="E659" s="51"/>
      <c r="F659" s="48">
        <v>2018</v>
      </c>
      <c r="G659" s="52" t="s">
        <v>73</v>
      </c>
      <c r="H659" s="57" t="s">
        <v>69</v>
      </c>
      <c r="I659" s="58" t="s">
        <v>69</v>
      </c>
      <c r="J659" s="53"/>
      <c r="K659" s="54">
        <v>698</v>
      </c>
      <c r="L659" s="53"/>
      <c r="M659" s="54">
        <v>836</v>
      </c>
      <c r="N659" s="59">
        <f t="shared" si="146"/>
        <v>0</v>
      </c>
      <c r="O659" s="54">
        <f t="shared" si="147"/>
        <v>0</v>
      </c>
      <c r="P659" s="54">
        <f t="shared" si="148"/>
        <v>0</v>
      </c>
      <c r="T659">
        <f t="shared" si="149"/>
        <v>0</v>
      </c>
      <c r="U659">
        <f t="shared" si="150"/>
        <v>0</v>
      </c>
      <c r="Y659" t="s">
        <v>52</v>
      </c>
      <c r="Z659" t="s">
        <v>283</v>
      </c>
    </row>
    <row r="660" spans="2:26" ht="30" hidden="1" outlineLevel="1" x14ac:dyDescent="0.25">
      <c r="B660" s="48">
        <v>5</v>
      </c>
      <c r="C660" s="49" t="s">
        <v>288</v>
      </c>
      <c r="D660" s="50" t="s">
        <v>72</v>
      </c>
      <c r="E660" s="51"/>
      <c r="F660" s="48">
        <v>2017</v>
      </c>
      <c r="G660" s="52" t="s">
        <v>73</v>
      </c>
      <c r="H660" s="57" t="s">
        <v>69</v>
      </c>
      <c r="I660" s="58" t="s">
        <v>69</v>
      </c>
      <c r="J660" s="53"/>
      <c r="K660" s="54">
        <v>771</v>
      </c>
      <c r="L660" s="53"/>
      <c r="M660" s="54">
        <v>925</v>
      </c>
      <c r="N660" s="59">
        <f t="shared" si="146"/>
        <v>0</v>
      </c>
      <c r="O660" s="54">
        <f t="shared" si="147"/>
        <v>0</v>
      </c>
      <c r="P660" s="54">
        <f t="shared" si="148"/>
        <v>0</v>
      </c>
      <c r="T660">
        <f t="shared" si="149"/>
        <v>0</v>
      </c>
      <c r="U660">
        <f t="shared" si="150"/>
        <v>0</v>
      </c>
      <c r="Y660" t="s">
        <v>52</v>
      </c>
      <c r="Z660" t="s">
        <v>283</v>
      </c>
    </row>
    <row r="661" spans="2:26" ht="30" hidden="1" outlineLevel="1" x14ac:dyDescent="0.25">
      <c r="B661" s="48">
        <v>6</v>
      </c>
      <c r="C661" s="49" t="s">
        <v>290</v>
      </c>
      <c r="D661" s="50" t="s">
        <v>72</v>
      </c>
      <c r="E661" s="51"/>
      <c r="F661" s="48">
        <v>2017</v>
      </c>
      <c r="G661" s="52" t="s">
        <v>73</v>
      </c>
      <c r="H661" s="57" t="s">
        <v>69</v>
      </c>
      <c r="I661" s="58" t="s">
        <v>69</v>
      </c>
      <c r="J661" s="53"/>
      <c r="K661" s="54">
        <v>771</v>
      </c>
      <c r="L661" s="53"/>
      <c r="M661" s="54">
        <v>925</v>
      </c>
      <c r="N661" s="59">
        <f t="shared" si="146"/>
        <v>0</v>
      </c>
      <c r="O661" s="54">
        <f t="shared" si="147"/>
        <v>0</v>
      </c>
      <c r="P661" s="54">
        <f t="shared" si="148"/>
        <v>0</v>
      </c>
      <c r="T661">
        <f t="shared" si="149"/>
        <v>0</v>
      </c>
      <c r="U661">
        <f t="shared" si="150"/>
        <v>0</v>
      </c>
      <c r="Y661" t="s">
        <v>298</v>
      </c>
      <c r="Z661" t="s">
        <v>283</v>
      </c>
    </row>
    <row r="662" spans="2:26" ht="18.75" hidden="1" outlineLevel="1" x14ac:dyDescent="0.25">
      <c r="B662" s="93" t="s">
        <v>48</v>
      </c>
      <c r="C662" s="94"/>
      <c r="D662" s="94"/>
      <c r="E662" s="94"/>
      <c r="F662" s="94"/>
      <c r="G662" s="94"/>
      <c r="H662" s="94"/>
      <c r="I662" s="94"/>
      <c r="J662" s="94"/>
      <c r="K662" s="94"/>
      <c r="L662" s="94"/>
      <c r="M662" s="94"/>
      <c r="N662" s="94"/>
      <c r="O662" s="94"/>
      <c r="P662" s="95"/>
      <c r="Z662" t="s">
        <v>283</v>
      </c>
    </row>
    <row r="663" spans="2:26" ht="90" hidden="1" outlineLevel="1" x14ac:dyDescent="0.25">
      <c r="B663" s="48">
        <v>1</v>
      </c>
      <c r="C663" s="49" t="s">
        <v>292</v>
      </c>
      <c r="D663" s="50" t="s">
        <v>72</v>
      </c>
      <c r="E663" s="51"/>
      <c r="F663" s="48">
        <v>2019</v>
      </c>
      <c r="G663" s="52" t="s">
        <v>73</v>
      </c>
      <c r="H663" s="57" t="s">
        <v>69</v>
      </c>
      <c r="I663" s="58" t="s">
        <v>69</v>
      </c>
      <c r="J663" s="53"/>
      <c r="K663" s="54">
        <v>698</v>
      </c>
      <c r="L663" s="53"/>
      <c r="M663" s="54">
        <v>836</v>
      </c>
      <c r="N663" s="59">
        <f>IF(F663=2017,J663*K663+L663*M663,0)</f>
        <v>0</v>
      </c>
      <c r="O663" s="54">
        <f>IF(F663=2018,J663*K663+L663*M663,0)</f>
        <v>0</v>
      </c>
      <c r="P663" s="54">
        <f>IF(F663=2019,J663*K663+L663*M663,0)</f>
        <v>0</v>
      </c>
      <c r="T663">
        <f>J663*K663</f>
        <v>0</v>
      </c>
      <c r="U663">
        <f>L663*M663</f>
        <v>0</v>
      </c>
      <c r="Y663" t="s">
        <v>52</v>
      </c>
      <c r="Z663" t="s">
        <v>283</v>
      </c>
    </row>
    <row r="664" spans="2:26" ht="135" hidden="1" outlineLevel="1" x14ac:dyDescent="0.25">
      <c r="B664" s="48">
        <v>2</v>
      </c>
      <c r="C664" s="49" t="s">
        <v>293</v>
      </c>
      <c r="D664" s="50" t="s">
        <v>72</v>
      </c>
      <c r="E664" s="51"/>
      <c r="F664" s="48">
        <v>2017</v>
      </c>
      <c r="G664" s="52" t="s">
        <v>73</v>
      </c>
      <c r="H664" s="57" t="s">
        <v>69</v>
      </c>
      <c r="I664" s="58" t="s">
        <v>69</v>
      </c>
      <c r="J664" s="53"/>
      <c r="K664" s="54">
        <v>797</v>
      </c>
      <c r="L664" s="53"/>
      <c r="M664" s="54">
        <v>956</v>
      </c>
      <c r="N664" s="59">
        <f>IF(F664=2017,J664*K664+L664*M664,0)</f>
        <v>0</v>
      </c>
      <c r="O664" s="54">
        <f>IF(F664=2018,J664*K664+L664*M664,0)</f>
        <v>0</v>
      </c>
      <c r="P664" s="54">
        <f>IF(F664=2019,J664*K664+L664*M664,0)</f>
        <v>0</v>
      </c>
      <c r="T664">
        <f>J664*K664</f>
        <v>0</v>
      </c>
      <c r="U664">
        <f>L664*M664</f>
        <v>0</v>
      </c>
      <c r="Y664" t="s">
        <v>52</v>
      </c>
      <c r="Z664" t="s">
        <v>283</v>
      </c>
    </row>
    <row r="665" spans="2:26" ht="45" hidden="1" outlineLevel="1" x14ac:dyDescent="0.25">
      <c r="B665" s="48">
        <v>3</v>
      </c>
      <c r="C665" s="49" t="s">
        <v>295</v>
      </c>
      <c r="D665" s="50" t="s">
        <v>72</v>
      </c>
      <c r="E665" s="51"/>
      <c r="F665" s="48">
        <v>2018</v>
      </c>
      <c r="G665" s="52" t="s">
        <v>73</v>
      </c>
      <c r="H665" s="57" t="s">
        <v>69</v>
      </c>
      <c r="I665" s="58" t="s">
        <v>69</v>
      </c>
      <c r="J665" s="53"/>
      <c r="K665" s="54">
        <v>698</v>
      </c>
      <c r="L665" s="53"/>
      <c r="M665" s="54">
        <v>836</v>
      </c>
      <c r="N665" s="59">
        <f>IF(F665=2017,J665*K665+L665*M665,0)</f>
        <v>0</v>
      </c>
      <c r="O665" s="54">
        <f>IF(F665=2018,J665*K665+L665*M665,0)</f>
        <v>0</v>
      </c>
      <c r="P665" s="54">
        <f>IF(F665=2019,J665*K665+L665*M665,0)</f>
        <v>0</v>
      </c>
      <c r="T665">
        <f>J665*K665</f>
        <v>0</v>
      </c>
      <c r="U665">
        <f>L665*M665</f>
        <v>0</v>
      </c>
      <c r="Y665" t="s">
        <v>52</v>
      </c>
      <c r="Z665" t="s">
        <v>283</v>
      </c>
    </row>
    <row r="666" spans="2:26" hidden="1" outlineLevel="1" x14ac:dyDescent="0.25">
      <c r="Z666" t="s">
        <v>283</v>
      </c>
    </row>
    <row r="667" spans="2:26" ht="18.75" hidden="1" outlineLevel="1" x14ac:dyDescent="0.25">
      <c r="B667" s="39" t="s">
        <v>79</v>
      </c>
      <c r="C667" s="40"/>
      <c r="D667" s="55"/>
      <c r="E667" s="41"/>
      <c r="F667" s="56"/>
      <c r="G667" s="40"/>
      <c r="H667" s="41"/>
      <c r="I667" s="42"/>
      <c r="J667" s="56"/>
      <c r="K667" s="42"/>
      <c r="L667" s="41"/>
      <c r="M667" s="42"/>
      <c r="N667" s="41"/>
      <c r="O667" s="41"/>
      <c r="P667" s="56"/>
      <c r="Z667" t="s">
        <v>283</v>
      </c>
    </row>
    <row r="668" spans="2:26" ht="38.25" hidden="1" outlineLevel="1" x14ac:dyDescent="0.25">
      <c r="B668" s="43" t="s">
        <v>23</v>
      </c>
      <c r="C668" s="44" t="s">
        <v>24</v>
      </c>
      <c r="D668" s="44" t="s">
        <v>25</v>
      </c>
      <c r="E668" s="44" t="s">
        <v>26</v>
      </c>
      <c r="F668" s="44" t="s">
        <v>27</v>
      </c>
      <c r="G668" s="44" t="s">
        <v>28</v>
      </c>
      <c r="H668" s="44" t="s">
        <v>69</v>
      </c>
      <c r="I668" s="45" t="s">
        <v>69</v>
      </c>
      <c r="J668" s="44" t="s">
        <v>80</v>
      </c>
      <c r="K668" s="45" t="s">
        <v>81</v>
      </c>
      <c r="L668" s="44" t="s">
        <v>82</v>
      </c>
      <c r="M668" s="45" t="s">
        <v>83</v>
      </c>
      <c r="N668" s="46">
        <v>2017</v>
      </c>
      <c r="O668" s="46">
        <v>2018</v>
      </c>
      <c r="P668" s="47">
        <v>2019</v>
      </c>
      <c r="Z668" t="s">
        <v>283</v>
      </c>
    </row>
    <row r="669" spans="2:26" ht="30" hidden="1" outlineLevel="1" x14ac:dyDescent="0.25">
      <c r="B669" s="48">
        <v>1</v>
      </c>
      <c r="C669" s="49" t="s">
        <v>299</v>
      </c>
      <c r="D669" s="50" t="s">
        <v>85</v>
      </c>
      <c r="E669" s="51"/>
      <c r="F669" s="48">
        <v>2019</v>
      </c>
      <c r="G669" s="52" t="s">
        <v>85</v>
      </c>
      <c r="H669" s="57" t="s">
        <v>69</v>
      </c>
      <c r="I669" s="58" t="s">
        <v>69</v>
      </c>
      <c r="J669" s="53"/>
      <c r="K669" s="54">
        <v>3000</v>
      </c>
      <c r="L669" s="53"/>
      <c r="M669" s="54">
        <v>4000</v>
      </c>
      <c r="N669" s="59">
        <f>IF(F669=2017,J669*K669+L669*M669,0)</f>
        <v>0</v>
      </c>
      <c r="O669" s="54">
        <f>IF(F669=2018,J669*K669+L669*M669,0)</f>
        <v>0</v>
      </c>
      <c r="P669" s="54">
        <f>IF(F669=2019,J669*K669+L669*M669,0)</f>
        <v>0</v>
      </c>
      <c r="V669">
        <f>J669*K669</f>
        <v>0</v>
      </c>
      <c r="W669">
        <f>L669*M669</f>
        <v>0</v>
      </c>
      <c r="Y669" t="s">
        <v>52</v>
      </c>
      <c r="Z669" t="s">
        <v>283</v>
      </c>
    </row>
    <row r="670" spans="2:26" hidden="1" outlineLevel="1" x14ac:dyDescent="0.25">
      <c r="Z670" t="s">
        <v>283</v>
      </c>
    </row>
    <row r="671" spans="2:26" ht="15.75" thickBot="1" x14ac:dyDescent="0.3"/>
    <row r="672" spans="2:26" ht="39" thickBot="1" x14ac:dyDescent="0.3">
      <c r="B672" s="96" t="s">
        <v>300</v>
      </c>
      <c r="C672" s="97"/>
      <c r="D672" s="97"/>
      <c r="E672" s="102" t="s">
        <v>3</v>
      </c>
      <c r="F672" s="103"/>
      <c r="G672" s="4" t="s">
        <v>4</v>
      </c>
      <c r="H672" s="4" t="s">
        <v>5</v>
      </c>
      <c r="I672" s="4" t="s">
        <v>6</v>
      </c>
      <c r="J672" s="4" t="s">
        <v>7</v>
      </c>
      <c r="K672" s="5" t="s">
        <v>8</v>
      </c>
      <c r="L672" s="6" t="s">
        <v>9</v>
      </c>
      <c r="M672" s="7"/>
      <c r="N672" s="8">
        <v>2017</v>
      </c>
      <c r="O672" s="9">
        <v>2018</v>
      </c>
      <c r="P672" s="10">
        <v>2019</v>
      </c>
      <c r="Z672" t="s">
        <v>300</v>
      </c>
    </row>
    <row r="673" spans="2:26" ht="15.75" x14ac:dyDescent="0.25">
      <c r="B673" s="98"/>
      <c r="C673" s="99"/>
      <c r="D673" s="99"/>
      <c r="E673" s="104">
        <v>0</v>
      </c>
      <c r="F673" s="105"/>
      <c r="G673" s="11" t="s">
        <v>10</v>
      </c>
      <c r="H673" s="12">
        <f>SUBTOTAL(2,I690:I697,I699:I702)</f>
        <v>12</v>
      </c>
      <c r="I673" s="13">
        <f>SUM(I690:I697,I699:I702)/H673</f>
        <v>706.38333333333333</v>
      </c>
      <c r="J673" s="14" t="s">
        <v>11</v>
      </c>
      <c r="K673" s="15">
        <f>SUM(H690:H697,H699:H702)</f>
        <v>0</v>
      </c>
      <c r="L673" s="16">
        <f>Q673</f>
        <v>0</v>
      </c>
      <c r="M673" s="17"/>
      <c r="N673" s="110">
        <f>SUM(N690:N697,N699:N702,N707:N713,N715:N718,N722:N722)</f>
        <v>0</v>
      </c>
      <c r="O673" s="113">
        <f>SUM(O690:O697,O699:O702,O707:O713,O715:O718,O722:O722)</f>
        <v>0</v>
      </c>
      <c r="P673" s="86">
        <f>SUM(P690:P697,P699:P702,P707:P713,P715:P718,P722:P722)</f>
        <v>0</v>
      </c>
      <c r="Q673">
        <f>SUM(Q690:Q697,Q699:Q702)</f>
        <v>0</v>
      </c>
      <c r="R673">
        <f>SUM(R690:R697,R699:R702)</f>
        <v>0</v>
      </c>
      <c r="S673">
        <f>SUM(S690:S697,S699:S702)</f>
        <v>0</v>
      </c>
      <c r="T673">
        <f>SUM(T707:T713,T715:T718)</f>
        <v>0</v>
      </c>
      <c r="U673">
        <f>SUM(U707:U713,U715:U718)</f>
        <v>0</v>
      </c>
      <c r="V673">
        <f>SUM(V722:V722)</f>
        <v>0</v>
      </c>
      <c r="W673">
        <f>SUM(W722:W722)</f>
        <v>0</v>
      </c>
      <c r="Z673" t="s">
        <v>300</v>
      </c>
    </row>
    <row r="674" spans="2:26" ht="31.5" x14ac:dyDescent="0.25">
      <c r="B674" s="98"/>
      <c r="C674" s="99"/>
      <c r="D674" s="99"/>
      <c r="E674" s="106"/>
      <c r="F674" s="107"/>
      <c r="G674" s="11" t="s">
        <v>12</v>
      </c>
      <c r="H674" s="12">
        <f>SUBTOTAL(2,K690:K697,K699:K702)</f>
        <v>12</v>
      </c>
      <c r="I674" s="13">
        <f>SUM(K690:K697,K699:K702)/H674</f>
        <v>531.00000000000011</v>
      </c>
      <c r="J674" s="14" t="s">
        <v>13</v>
      </c>
      <c r="K674" s="15">
        <f>SUM(J690:J697,J699:J702)</f>
        <v>0</v>
      </c>
      <c r="L674" s="16">
        <f>R673</f>
        <v>0</v>
      </c>
      <c r="M674" s="18"/>
      <c r="N674" s="111"/>
      <c r="O674" s="114"/>
      <c r="P674" s="87"/>
      <c r="Z674" t="s">
        <v>300</v>
      </c>
    </row>
    <row r="675" spans="2:26" ht="31.5" x14ac:dyDescent="0.25">
      <c r="B675" s="98"/>
      <c r="C675" s="99"/>
      <c r="D675" s="99"/>
      <c r="E675" s="106"/>
      <c r="F675" s="107"/>
      <c r="G675" s="11" t="s">
        <v>14</v>
      </c>
      <c r="H675" s="12">
        <f>SUBTOTAL(2,M690:M697,M699:M702)</f>
        <v>12</v>
      </c>
      <c r="I675" s="13">
        <f>SUM(M690:M697,M699:M702)/H675</f>
        <v>636.51166666666643</v>
      </c>
      <c r="J675" s="14" t="s">
        <v>13</v>
      </c>
      <c r="K675" s="15">
        <f>SUM(L690:L697,L699:L702)</f>
        <v>0</v>
      </c>
      <c r="L675" s="16">
        <f>S673</f>
        <v>0</v>
      </c>
      <c r="M675" s="18"/>
      <c r="N675" s="111"/>
      <c r="O675" s="114"/>
      <c r="P675" s="87"/>
      <c r="Z675" t="s">
        <v>300</v>
      </c>
    </row>
    <row r="676" spans="2:26" ht="31.5" x14ac:dyDescent="0.25">
      <c r="B676" s="98"/>
      <c r="C676" s="99"/>
      <c r="D676" s="99"/>
      <c r="E676" s="106"/>
      <c r="F676" s="107"/>
      <c r="G676" s="11" t="s">
        <v>15</v>
      </c>
      <c r="H676" s="12">
        <f>SUBTOTAL(2,K707:K713,K715:K718)</f>
        <v>11</v>
      </c>
      <c r="I676" s="13">
        <f>SUM(K707:K713,K715:K718)/H676</f>
        <v>685.90909090909088</v>
      </c>
      <c r="J676" s="14" t="s">
        <v>13</v>
      </c>
      <c r="K676" s="15">
        <f>SUM(J707:J713,J715:J718)</f>
        <v>0</v>
      </c>
      <c r="L676" s="16">
        <f>T673</f>
        <v>0</v>
      </c>
      <c r="M676" s="18"/>
      <c r="N676" s="111"/>
      <c r="O676" s="114"/>
      <c r="P676" s="87"/>
      <c r="Z676" t="s">
        <v>300</v>
      </c>
    </row>
    <row r="677" spans="2:26" ht="31.5" x14ac:dyDescent="0.25">
      <c r="B677" s="98"/>
      <c r="C677" s="99"/>
      <c r="D677" s="99"/>
      <c r="E677" s="106"/>
      <c r="F677" s="107"/>
      <c r="G677" s="11" t="s">
        <v>16</v>
      </c>
      <c r="H677" s="12">
        <f>SUBTOTAL(2,M707:M713,M715:M718)</f>
        <v>11</v>
      </c>
      <c r="I677" s="13">
        <f>SUM(M707:M713,M715:M718)/H677</f>
        <v>821.81818181818187</v>
      </c>
      <c r="J677" s="14" t="s">
        <v>13</v>
      </c>
      <c r="K677" s="15">
        <f>SUM(L707:L713,L715:L718)</f>
        <v>0</v>
      </c>
      <c r="L677" s="16">
        <f>U673</f>
        <v>0</v>
      </c>
      <c r="M677" s="18"/>
      <c r="N677" s="111"/>
      <c r="O677" s="114"/>
      <c r="P677" s="87"/>
      <c r="Z677" t="s">
        <v>300</v>
      </c>
    </row>
    <row r="678" spans="2:26" ht="31.5" x14ac:dyDescent="0.25">
      <c r="B678" s="98"/>
      <c r="C678" s="99"/>
      <c r="D678" s="99"/>
      <c r="E678" s="106"/>
      <c r="F678" s="107"/>
      <c r="G678" s="11" t="s">
        <v>17</v>
      </c>
      <c r="H678" s="12">
        <f>SUBTOTAL(2,K722:K722)</f>
        <v>1</v>
      </c>
      <c r="I678" s="13">
        <f>SUM(K722:K722)/H678</f>
        <v>3000</v>
      </c>
      <c r="J678" s="14" t="s">
        <v>13</v>
      </c>
      <c r="K678" s="15">
        <f>SUM(J722:J722)</f>
        <v>0</v>
      </c>
      <c r="L678" s="16">
        <f>V673</f>
        <v>0</v>
      </c>
      <c r="M678" s="18"/>
      <c r="N678" s="111"/>
      <c r="O678" s="114"/>
      <c r="P678" s="87"/>
      <c r="Z678" t="s">
        <v>300</v>
      </c>
    </row>
    <row r="679" spans="2:26" ht="32.25" thickBot="1" x14ac:dyDescent="0.3">
      <c r="B679" s="98"/>
      <c r="C679" s="99"/>
      <c r="D679" s="99"/>
      <c r="E679" s="106"/>
      <c r="F679" s="107"/>
      <c r="G679" s="11" t="s">
        <v>18</v>
      </c>
      <c r="H679" s="19">
        <f>SUBTOTAL(2,M722:M722)</f>
        <v>1</v>
      </c>
      <c r="I679" s="20">
        <f>SUM(M722:M722)/H679</f>
        <v>4000</v>
      </c>
      <c r="J679" s="21" t="s">
        <v>13</v>
      </c>
      <c r="K679" s="22">
        <f>SUM(L722:L722)</f>
        <v>0</v>
      </c>
      <c r="L679" s="23">
        <f>W673</f>
        <v>0</v>
      </c>
      <c r="M679" s="18"/>
      <c r="N679" s="111"/>
      <c r="O679" s="114"/>
      <c r="P679" s="87"/>
      <c r="Z679" t="s">
        <v>300</v>
      </c>
    </row>
    <row r="680" spans="2:26" ht="16.5" thickBot="1" x14ac:dyDescent="0.3">
      <c r="B680" s="100"/>
      <c r="C680" s="101"/>
      <c r="D680" s="101"/>
      <c r="E680" s="108"/>
      <c r="F680" s="109"/>
      <c r="G680" s="24" t="s">
        <v>19</v>
      </c>
      <c r="H680" s="25"/>
      <c r="I680" s="25"/>
      <c r="J680" s="25"/>
      <c r="K680" s="26">
        <f>SUM(K673:K679)</f>
        <v>0</v>
      </c>
      <c r="L680" s="27">
        <f>SUM(L673:L679)</f>
        <v>0</v>
      </c>
      <c r="M680" s="18"/>
      <c r="N680" s="112"/>
      <c r="O680" s="115"/>
      <c r="P680" s="88"/>
      <c r="Z680" t="s">
        <v>300</v>
      </c>
    </row>
    <row r="681" spans="2:26" ht="15.75" collapsed="1" thickBot="1" x14ac:dyDescent="0.3">
      <c r="B681" s="89" t="s">
        <v>20</v>
      </c>
      <c r="C681" s="90"/>
      <c r="D681" s="90"/>
      <c r="E681" s="91"/>
      <c r="F681" s="91"/>
      <c r="G681" s="91"/>
      <c r="H681" s="91"/>
      <c r="I681" s="91"/>
      <c r="J681" s="91"/>
      <c r="K681" s="91"/>
      <c r="L681" s="91"/>
      <c r="M681" s="91"/>
      <c r="N681" s="91"/>
      <c r="O681" s="91"/>
      <c r="P681" s="92"/>
      <c r="Z681" t="s">
        <v>300</v>
      </c>
    </row>
    <row r="682" spans="2:26" hidden="1" outlineLevel="1" x14ac:dyDescent="0.25">
      <c r="B682" s="28" t="s">
        <v>21</v>
      </c>
      <c r="C682" s="29"/>
      <c r="D682" s="29"/>
      <c r="E682" s="30"/>
      <c r="F682" s="30"/>
      <c r="G682" s="29"/>
      <c r="H682" s="30"/>
      <c r="I682" s="31"/>
      <c r="J682" s="30"/>
      <c r="K682" s="31"/>
      <c r="L682" s="30"/>
      <c r="M682" s="31"/>
      <c r="N682" s="30"/>
      <c r="O682" s="30"/>
      <c r="P682" s="32"/>
      <c r="Z682" t="s">
        <v>300</v>
      </c>
    </row>
    <row r="683" spans="2:26" hidden="1" outlineLevel="1" x14ac:dyDescent="0.25">
      <c r="B683" s="33" t="s">
        <v>300</v>
      </c>
      <c r="C683" s="29"/>
      <c r="D683" s="29"/>
      <c r="E683" s="30"/>
      <c r="F683" s="30"/>
      <c r="G683" s="29"/>
      <c r="H683" s="30"/>
      <c r="I683" s="31"/>
      <c r="J683" s="30"/>
      <c r="K683" s="31"/>
      <c r="L683" s="30"/>
      <c r="M683" s="31"/>
      <c r="N683" s="30"/>
      <c r="O683" s="30"/>
      <c r="P683" s="32"/>
      <c r="Z683" t="s">
        <v>300</v>
      </c>
    </row>
    <row r="684" spans="2:26" hidden="1" outlineLevel="1" x14ac:dyDescent="0.25">
      <c r="B684" s="28"/>
      <c r="C684" s="29"/>
      <c r="D684" s="29"/>
      <c r="E684" s="30"/>
      <c r="F684" s="30"/>
      <c r="G684" s="29"/>
      <c r="H684" s="30"/>
      <c r="I684" s="31"/>
      <c r="J684" s="30"/>
      <c r="K684" s="31"/>
      <c r="L684" s="30"/>
      <c r="M684" s="31"/>
      <c r="N684" s="30"/>
      <c r="O684" s="30"/>
      <c r="P684" s="32"/>
      <c r="Z684" t="s">
        <v>300</v>
      </c>
    </row>
    <row r="685" spans="2:26" hidden="1" outlineLevel="1" x14ac:dyDescent="0.25">
      <c r="B685" s="34"/>
      <c r="C685" s="29"/>
      <c r="D685" s="29"/>
      <c r="E685" s="30"/>
      <c r="F685" s="30"/>
      <c r="G685" s="29"/>
      <c r="H685" s="30"/>
      <c r="I685" s="31"/>
      <c r="J685" s="30"/>
      <c r="K685" s="31"/>
      <c r="L685" s="30"/>
      <c r="M685" s="31"/>
      <c r="N685" s="30"/>
      <c r="O685" s="30"/>
      <c r="P685" s="32"/>
      <c r="Z685" t="s">
        <v>300</v>
      </c>
    </row>
    <row r="686" spans="2:26" hidden="1" outlineLevel="1" x14ac:dyDescent="0.25">
      <c r="B686" s="35"/>
      <c r="C686" s="36"/>
      <c r="D686" s="36"/>
      <c r="E686" s="37"/>
      <c r="F686" s="37"/>
      <c r="G686" s="36"/>
      <c r="H686" s="37"/>
      <c r="I686" s="18"/>
      <c r="J686" s="37"/>
      <c r="K686" s="18"/>
      <c r="L686" s="37"/>
      <c r="M686" s="18"/>
      <c r="N686" s="37"/>
      <c r="O686" s="37"/>
      <c r="P686" s="38"/>
      <c r="Z686" t="s">
        <v>300</v>
      </c>
    </row>
    <row r="687" spans="2:26" ht="18.75" hidden="1" outlineLevel="1" x14ac:dyDescent="0.25">
      <c r="B687" s="39" t="s">
        <v>22</v>
      </c>
      <c r="C687" s="40"/>
      <c r="D687" s="40"/>
      <c r="E687" s="41"/>
      <c r="F687" s="41"/>
      <c r="G687" s="40"/>
      <c r="H687" s="41"/>
      <c r="I687" s="42"/>
      <c r="J687" s="41"/>
      <c r="K687" s="42"/>
      <c r="L687" s="41"/>
      <c r="M687" s="42"/>
      <c r="N687" s="41"/>
      <c r="O687" s="41"/>
      <c r="P687" s="41"/>
      <c r="Z687" t="s">
        <v>300</v>
      </c>
    </row>
    <row r="688" spans="2:26" ht="51" hidden="1" outlineLevel="1" x14ac:dyDescent="0.25">
      <c r="B688" s="43" t="s">
        <v>23</v>
      </c>
      <c r="C688" s="44" t="s">
        <v>24</v>
      </c>
      <c r="D688" s="44" t="s">
        <v>25</v>
      </c>
      <c r="E688" s="44" t="s">
        <v>26</v>
      </c>
      <c r="F688" s="44" t="s">
        <v>27</v>
      </c>
      <c r="G688" s="44" t="s">
        <v>28</v>
      </c>
      <c r="H688" s="44" t="s">
        <v>29</v>
      </c>
      <c r="I688" s="45" t="s">
        <v>30</v>
      </c>
      <c r="J688" s="44" t="s">
        <v>620</v>
      </c>
      <c r="K688" s="45" t="s">
        <v>31</v>
      </c>
      <c r="L688" s="44" t="s">
        <v>621</v>
      </c>
      <c r="M688" s="45" t="s">
        <v>32</v>
      </c>
      <c r="N688" s="46">
        <v>2017</v>
      </c>
      <c r="O688" s="46">
        <v>2018</v>
      </c>
      <c r="P688" s="47">
        <v>2019</v>
      </c>
      <c r="Z688" t="s">
        <v>300</v>
      </c>
    </row>
    <row r="689" spans="2:26" ht="18.75" hidden="1" outlineLevel="1" x14ac:dyDescent="0.25">
      <c r="B689" s="93" t="s">
        <v>33</v>
      </c>
      <c r="C689" s="94"/>
      <c r="D689" s="94"/>
      <c r="E689" s="94"/>
      <c r="F689" s="94"/>
      <c r="G689" s="94"/>
      <c r="H689" s="94"/>
      <c r="I689" s="94"/>
      <c r="J689" s="94"/>
      <c r="K689" s="94"/>
      <c r="L689" s="94"/>
      <c r="M689" s="94"/>
      <c r="N689" s="94"/>
      <c r="O689" s="94"/>
      <c r="P689" s="95"/>
      <c r="Z689" t="s">
        <v>300</v>
      </c>
    </row>
    <row r="690" spans="2:26" ht="15.75" hidden="1" outlineLevel="1" x14ac:dyDescent="0.25">
      <c r="B690" s="48">
        <v>1</v>
      </c>
      <c r="C690" s="49" t="s">
        <v>34</v>
      </c>
      <c r="D690" s="50" t="s">
        <v>35</v>
      </c>
      <c r="E690" s="51">
        <v>224</v>
      </c>
      <c r="F690" s="48">
        <v>2017</v>
      </c>
      <c r="G690" s="52" t="s">
        <v>36</v>
      </c>
      <c r="H690" s="53"/>
      <c r="I690" s="54">
        <v>713.90000000000009</v>
      </c>
      <c r="J690" s="53"/>
      <c r="K690" s="54">
        <v>536.9</v>
      </c>
      <c r="L690" s="53"/>
      <c r="M690" s="54">
        <v>643.1</v>
      </c>
      <c r="N690" s="54">
        <f t="shared" ref="N690:N697" si="151">IF(F690=2017,H690*I690+J690*K690+L690*M690,0)</f>
        <v>0</v>
      </c>
      <c r="O690" s="54">
        <f t="shared" ref="O690:O697" si="152">IF(F690=2018,H690*I690+J690*K690+L690*M690,0)</f>
        <v>0</v>
      </c>
      <c r="P690" s="54">
        <f t="shared" ref="P690:P697" si="153">IF(F690=2019,H690*I690+J690*K690+L690*M690,0)</f>
        <v>0</v>
      </c>
      <c r="Q690">
        <f t="shared" ref="Q690:Q697" si="154">H690*I690</f>
        <v>0</v>
      </c>
      <c r="R690">
        <f t="shared" ref="R690:R697" si="155">J690*K690</f>
        <v>0</v>
      </c>
      <c r="S690">
        <f t="shared" ref="S690:S697" si="156">L690*M690</f>
        <v>0</v>
      </c>
      <c r="Y690" t="s">
        <v>37</v>
      </c>
      <c r="Z690" t="s">
        <v>300</v>
      </c>
    </row>
    <row r="691" spans="2:26" ht="15.75" hidden="1" outlineLevel="1" x14ac:dyDescent="0.25">
      <c r="B691" s="48">
        <v>2</v>
      </c>
      <c r="C691" s="49" t="s">
        <v>34</v>
      </c>
      <c r="D691" s="50" t="s">
        <v>38</v>
      </c>
      <c r="E691" s="51">
        <v>160</v>
      </c>
      <c r="F691" s="48">
        <v>2017</v>
      </c>
      <c r="G691" s="52" t="s">
        <v>36</v>
      </c>
      <c r="H691" s="53"/>
      <c r="I691" s="54">
        <v>448.8</v>
      </c>
      <c r="J691" s="53"/>
      <c r="K691" s="54">
        <v>337.47999999999996</v>
      </c>
      <c r="L691" s="53"/>
      <c r="M691" s="54">
        <v>404.73999999999995</v>
      </c>
      <c r="N691" s="54">
        <f t="shared" si="151"/>
        <v>0</v>
      </c>
      <c r="O691" s="54">
        <f t="shared" si="152"/>
        <v>0</v>
      </c>
      <c r="P691" s="54">
        <f t="shared" si="153"/>
        <v>0</v>
      </c>
      <c r="Q691">
        <f t="shared" si="154"/>
        <v>0</v>
      </c>
      <c r="R691">
        <f t="shared" si="155"/>
        <v>0</v>
      </c>
      <c r="S691">
        <f t="shared" si="156"/>
        <v>0</v>
      </c>
      <c r="Y691" t="s">
        <v>39</v>
      </c>
      <c r="Z691" t="s">
        <v>300</v>
      </c>
    </row>
    <row r="692" spans="2:26" ht="15.75" hidden="1" outlineLevel="1" x14ac:dyDescent="0.25">
      <c r="B692" s="48">
        <v>3</v>
      </c>
      <c r="C692" s="49" t="s">
        <v>42</v>
      </c>
      <c r="D692" s="50" t="s">
        <v>35</v>
      </c>
      <c r="E692" s="51">
        <v>208</v>
      </c>
      <c r="F692" s="48">
        <v>2018</v>
      </c>
      <c r="G692" s="52" t="s">
        <v>36</v>
      </c>
      <c r="H692" s="53"/>
      <c r="I692" s="54">
        <v>742.50000000000011</v>
      </c>
      <c r="J692" s="53"/>
      <c r="K692" s="54">
        <v>558.14</v>
      </c>
      <c r="L692" s="53"/>
      <c r="M692" s="54">
        <v>669.06</v>
      </c>
      <c r="N692" s="54">
        <f t="shared" si="151"/>
        <v>0</v>
      </c>
      <c r="O692" s="54">
        <f t="shared" si="152"/>
        <v>0</v>
      </c>
      <c r="P692" s="54">
        <f t="shared" si="153"/>
        <v>0</v>
      </c>
      <c r="Q692">
        <f t="shared" si="154"/>
        <v>0</v>
      </c>
      <c r="R692">
        <f t="shared" si="155"/>
        <v>0</v>
      </c>
      <c r="S692">
        <f t="shared" si="156"/>
        <v>0</v>
      </c>
      <c r="Y692" t="s">
        <v>52</v>
      </c>
      <c r="Z692" t="s">
        <v>300</v>
      </c>
    </row>
    <row r="693" spans="2:26" ht="15.75" hidden="1" outlineLevel="1" x14ac:dyDescent="0.25">
      <c r="B693" s="48">
        <v>4</v>
      </c>
      <c r="C693" s="49" t="s">
        <v>301</v>
      </c>
      <c r="D693" s="50" t="s">
        <v>35</v>
      </c>
      <c r="E693" s="51">
        <v>192</v>
      </c>
      <c r="F693" s="48">
        <v>2017</v>
      </c>
      <c r="G693" s="52" t="s">
        <v>36</v>
      </c>
      <c r="H693" s="53"/>
      <c r="I693" s="54">
        <v>502.70000000000005</v>
      </c>
      <c r="J693" s="53"/>
      <c r="K693" s="54">
        <v>377.59999999999997</v>
      </c>
      <c r="L693" s="53"/>
      <c r="M693" s="54">
        <v>453.12</v>
      </c>
      <c r="N693" s="54">
        <f t="shared" si="151"/>
        <v>0</v>
      </c>
      <c r="O693" s="54">
        <f t="shared" si="152"/>
        <v>0</v>
      </c>
      <c r="P693" s="54">
        <f t="shared" si="153"/>
        <v>0</v>
      </c>
      <c r="Q693">
        <f t="shared" si="154"/>
        <v>0</v>
      </c>
      <c r="R693">
        <f t="shared" si="155"/>
        <v>0</v>
      </c>
      <c r="S693">
        <f t="shared" si="156"/>
        <v>0</v>
      </c>
      <c r="Y693" t="s">
        <v>302</v>
      </c>
      <c r="Z693" t="s">
        <v>300</v>
      </c>
    </row>
    <row r="694" spans="2:26" ht="15.75" hidden="1" outlineLevel="1" x14ac:dyDescent="0.25">
      <c r="B694" s="48">
        <v>5</v>
      </c>
      <c r="C694" s="49" t="s">
        <v>303</v>
      </c>
      <c r="D694" s="50" t="s">
        <v>35</v>
      </c>
      <c r="E694" s="51">
        <v>224</v>
      </c>
      <c r="F694" s="48">
        <v>2017</v>
      </c>
      <c r="G694" s="52" t="s">
        <v>36</v>
      </c>
      <c r="H694" s="53"/>
      <c r="I694" s="54">
        <v>837.1</v>
      </c>
      <c r="J694" s="53"/>
      <c r="K694" s="54">
        <v>628.93999999999994</v>
      </c>
      <c r="L694" s="53"/>
      <c r="M694" s="54">
        <v>754.02</v>
      </c>
      <c r="N694" s="54">
        <f t="shared" si="151"/>
        <v>0</v>
      </c>
      <c r="O694" s="54">
        <f t="shared" si="152"/>
        <v>0</v>
      </c>
      <c r="P694" s="54">
        <f t="shared" si="153"/>
        <v>0</v>
      </c>
      <c r="Q694">
        <f t="shared" si="154"/>
        <v>0</v>
      </c>
      <c r="R694">
        <f t="shared" si="155"/>
        <v>0</v>
      </c>
      <c r="S694">
        <f t="shared" si="156"/>
        <v>0</v>
      </c>
      <c r="Y694" t="s">
        <v>259</v>
      </c>
      <c r="Z694" t="s">
        <v>300</v>
      </c>
    </row>
    <row r="695" spans="2:26" ht="15.75" hidden="1" outlineLevel="1" x14ac:dyDescent="0.25">
      <c r="B695" s="48">
        <v>6</v>
      </c>
      <c r="C695" s="49" t="s">
        <v>171</v>
      </c>
      <c r="D695" s="50" t="s">
        <v>35</v>
      </c>
      <c r="E695" s="51">
        <v>208</v>
      </c>
      <c r="F695" s="48">
        <v>2018</v>
      </c>
      <c r="G695" s="52" t="s">
        <v>36</v>
      </c>
      <c r="H695" s="53"/>
      <c r="I695" s="54">
        <v>742.50000000000011</v>
      </c>
      <c r="J695" s="53"/>
      <c r="K695" s="54">
        <v>558.14</v>
      </c>
      <c r="L695" s="53"/>
      <c r="M695" s="54">
        <v>669.06</v>
      </c>
      <c r="N695" s="54">
        <f t="shared" si="151"/>
        <v>0</v>
      </c>
      <c r="O695" s="54">
        <f t="shared" si="152"/>
        <v>0</v>
      </c>
      <c r="P695" s="54">
        <f t="shared" si="153"/>
        <v>0</v>
      </c>
      <c r="Q695">
        <f t="shared" si="154"/>
        <v>0</v>
      </c>
      <c r="R695">
        <f t="shared" si="155"/>
        <v>0</v>
      </c>
      <c r="S695">
        <f t="shared" si="156"/>
        <v>0</v>
      </c>
      <c r="Y695" t="s">
        <v>52</v>
      </c>
      <c r="Z695" t="s">
        <v>300</v>
      </c>
    </row>
    <row r="696" spans="2:26" ht="30" hidden="1" outlineLevel="1" x14ac:dyDescent="0.25">
      <c r="B696" s="48">
        <v>7</v>
      </c>
      <c r="C696" s="49" t="s">
        <v>304</v>
      </c>
      <c r="D696" s="50" t="s">
        <v>35</v>
      </c>
      <c r="E696" s="51">
        <v>352</v>
      </c>
      <c r="F696" s="48">
        <v>2018</v>
      </c>
      <c r="G696" s="52" t="s">
        <v>36</v>
      </c>
      <c r="H696" s="53"/>
      <c r="I696" s="54">
        <v>905.30000000000007</v>
      </c>
      <c r="J696" s="53"/>
      <c r="K696" s="54">
        <v>680.86</v>
      </c>
      <c r="L696" s="53"/>
      <c r="M696" s="54">
        <v>815.38</v>
      </c>
      <c r="N696" s="54">
        <f t="shared" si="151"/>
        <v>0</v>
      </c>
      <c r="O696" s="54">
        <f t="shared" si="152"/>
        <v>0</v>
      </c>
      <c r="P696" s="54">
        <f t="shared" si="153"/>
        <v>0</v>
      </c>
      <c r="Q696">
        <f t="shared" si="154"/>
        <v>0</v>
      </c>
      <c r="R696">
        <f t="shared" si="155"/>
        <v>0</v>
      </c>
      <c r="S696">
        <f t="shared" si="156"/>
        <v>0</v>
      </c>
      <c r="Y696" t="s">
        <v>305</v>
      </c>
      <c r="Z696" t="s">
        <v>300</v>
      </c>
    </row>
    <row r="697" spans="2:26" ht="15.75" hidden="1" outlineLevel="1" x14ac:dyDescent="0.25">
      <c r="B697" s="48">
        <v>8</v>
      </c>
      <c r="C697" s="49" t="s">
        <v>288</v>
      </c>
      <c r="D697" s="50" t="s">
        <v>35</v>
      </c>
      <c r="E697" s="51">
        <v>320</v>
      </c>
      <c r="F697" s="48">
        <v>2017</v>
      </c>
      <c r="G697" s="52" t="s">
        <v>36</v>
      </c>
      <c r="H697" s="53"/>
      <c r="I697" s="54">
        <v>613.80000000000007</v>
      </c>
      <c r="J697" s="53"/>
      <c r="K697" s="54">
        <v>461.38</v>
      </c>
      <c r="L697" s="53"/>
      <c r="M697" s="54">
        <v>553.41999999999996</v>
      </c>
      <c r="N697" s="54">
        <f t="shared" si="151"/>
        <v>0</v>
      </c>
      <c r="O697" s="54">
        <f t="shared" si="152"/>
        <v>0</v>
      </c>
      <c r="P697" s="54">
        <f t="shared" si="153"/>
        <v>0</v>
      </c>
      <c r="Q697">
        <f t="shared" si="154"/>
        <v>0</v>
      </c>
      <c r="R697">
        <f t="shared" si="155"/>
        <v>0</v>
      </c>
      <c r="S697">
        <f t="shared" si="156"/>
        <v>0</v>
      </c>
      <c r="Y697" t="s">
        <v>236</v>
      </c>
      <c r="Z697" t="s">
        <v>300</v>
      </c>
    </row>
    <row r="698" spans="2:26" ht="18.75" hidden="1" outlineLevel="1" x14ac:dyDescent="0.25">
      <c r="B698" s="93" t="s">
        <v>48</v>
      </c>
      <c r="C698" s="94"/>
      <c r="D698" s="94"/>
      <c r="E698" s="94"/>
      <c r="F698" s="94"/>
      <c r="G698" s="94"/>
      <c r="H698" s="94"/>
      <c r="I698" s="94"/>
      <c r="J698" s="94"/>
      <c r="K698" s="94"/>
      <c r="L698" s="94"/>
      <c r="M698" s="94"/>
      <c r="N698" s="94"/>
      <c r="O698" s="94"/>
      <c r="P698" s="95"/>
      <c r="Z698" t="s">
        <v>300</v>
      </c>
    </row>
    <row r="699" spans="2:26" ht="75" hidden="1" outlineLevel="1" x14ac:dyDescent="0.25">
      <c r="B699" s="48">
        <v>1</v>
      </c>
      <c r="C699" s="49" t="s">
        <v>306</v>
      </c>
      <c r="D699" s="50" t="s">
        <v>35</v>
      </c>
      <c r="E699" s="51">
        <v>320</v>
      </c>
      <c r="F699" s="48">
        <v>2019</v>
      </c>
      <c r="G699" s="52" t="s">
        <v>36</v>
      </c>
      <c r="H699" s="53"/>
      <c r="I699" s="54">
        <v>742.50000000000011</v>
      </c>
      <c r="J699" s="53"/>
      <c r="K699" s="54">
        <v>558.14</v>
      </c>
      <c r="L699" s="53"/>
      <c r="M699" s="54">
        <v>669.06</v>
      </c>
      <c r="N699" s="54">
        <f>IF(F699=2017,H699*I699+J699*K699+L699*M699,0)</f>
        <v>0</v>
      </c>
      <c r="O699" s="54">
        <f>IF(F699=2018,H699*I699+J699*K699+L699*M699,0)</f>
        <v>0</v>
      </c>
      <c r="P699" s="54">
        <f>IF(F699=2019,H699*I699+J699*K699+L699*M699,0)</f>
        <v>0</v>
      </c>
      <c r="Q699">
        <f>H699*I699</f>
        <v>0</v>
      </c>
      <c r="R699">
        <f>J699*K699</f>
        <v>0</v>
      </c>
      <c r="S699">
        <f>L699*M699</f>
        <v>0</v>
      </c>
      <c r="Y699" t="s">
        <v>52</v>
      </c>
      <c r="Z699" t="s">
        <v>300</v>
      </c>
    </row>
    <row r="700" spans="2:26" ht="60" hidden="1" outlineLevel="1" x14ac:dyDescent="0.25">
      <c r="B700" s="48">
        <v>2</v>
      </c>
      <c r="C700" s="49" t="s">
        <v>307</v>
      </c>
      <c r="D700" s="50" t="s">
        <v>35</v>
      </c>
      <c r="E700" s="51">
        <v>320</v>
      </c>
      <c r="F700" s="48">
        <v>2017</v>
      </c>
      <c r="G700" s="52" t="s">
        <v>36</v>
      </c>
      <c r="H700" s="53"/>
      <c r="I700" s="54">
        <v>742.50000000000011</v>
      </c>
      <c r="J700" s="53"/>
      <c r="K700" s="54">
        <v>558.14</v>
      </c>
      <c r="L700" s="53"/>
      <c r="M700" s="54">
        <v>669.06</v>
      </c>
      <c r="N700" s="54">
        <f>IF(F700=2017,H700*I700+J700*K700+L700*M700,0)</f>
        <v>0</v>
      </c>
      <c r="O700" s="54">
        <f>IF(F700=2018,H700*I700+J700*K700+L700*M700,0)</f>
        <v>0</v>
      </c>
      <c r="P700" s="54">
        <f>IF(F700=2019,H700*I700+J700*K700+L700*M700,0)</f>
        <v>0</v>
      </c>
      <c r="Q700">
        <f>H700*I700</f>
        <v>0</v>
      </c>
      <c r="R700">
        <f>J700*K700</f>
        <v>0</v>
      </c>
      <c r="S700">
        <f>L700*M700</f>
        <v>0</v>
      </c>
      <c r="Y700" t="s">
        <v>52</v>
      </c>
      <c r="Z700" t="s">
        <v>300</v>
      </c>
    </row>
    <row r="701" spans="2:26" ht="30" hidden="1" outlineLevel="1" x14ac:dyDescent="0.25">
      <c r="B701" s="48">
        <v>3</v>
      </c>
      <c r="C701" s="49" t="s">
        <v>308</v>
      </c>
      <c r="D701" s="50" t="s">
        <v>35</v>
      </c>
      <c r="E701" s="51">
        <v>320</v>
      </c>
      <c r="F701" s="48">
        <v>2019</v>
      </c>
      <c r="G701" s="52" t="s">
        <v>36</v>
      </c>
      <c r="H701" s="53"/>
      <c r="I701" s="54">
        <v>742.50000000000011</v>
      </c>
      <c r="J701" s="53"/>
      <c r="K701" s="54">
        <v>558.14</v>
      </c>
      <c r="L701" s="53"/>
      <c r="M701" s="54">
        <v>669.06</v>
      </c>
      <c r="N701" s="54">
        <f>IF(F701=2017,H701*I701+J701*K701+L701*M701,0)</f>
        <v>0</v>
      </c>
      <c r="O701" s="54">
        <f>IF(F701=2018,H701*I701+J701*K701+L701*M701,0)</f>
        <v>0</v>
      </c>
      <c r="P701" s="54">
        <f>IF(F701=2019,H701*I701+J701*K701+L701*M701,0)</f>
        <v>0</v>
      </c>
      <c r="Q701">
        <f>H701*I701</f>
        <v>0</v>
      </c>
      <c r="R701">
        <f>J701*K701</f>
        <v>0</v>
      </c>
      <c r="S701">
        <f>L701*M701</f>
        <v>0</v>
      </c>
      <c r="Y701" t="s">
        <v>52</v>
      </c>
      <c r="Z701" t="s">
        <v>300</v>
      </c>
    </row>
    <row r="702" spans="2:26" ht="45" hidden="1" outlineLevel="1" x14ac:dyDescent="0.25">
      <c r="B702" s="48">
        <v>4</v>
      </c>
      <c r="C702" s="49" t="s">
        <v>309</v>
      </c>
      <c r="D702" s="50" t="s">
        <v>35</v>
      </c>
      <c r="E702" s="51">
        <v>320</v>
      </c>
      <c r="F702" s="48">
        <v>2019</v>
      </c>
      <c r="G702" s="52" t="s">
        <v>36</v>
      </c>
      <c r="H702" s="53"/>
      <c r="I702" s="54">
        <v>742.50000000000011</v>
      </c>
      <c r="J702" s="53"/>
      <c r="K702" s="54">
        <v>558.14</v>
      </c>
      <c r="L702" s="53"/>
      <c r="M702" s="54">
        <v>669.06</v>
      </c>
      <c r="N702" s="54">
        <f>IF(F702=2017,H702*I702+J702*K702+L702*M702,0)</f>
        <v>0</v>
      </c>
      <c r="O702" s="54">
        <f>IF(F702=2018,H702*I702+J702*K702+L702*M702,0)</f>
        <v>0</v>
      </c>
      <c r="P702" s="54">
        <f>IF(F702=2019,H702*I702+J702*K702+L702*M702,0)</f>
        <v>0</v>
      </c>
      <c r="Q702">
        <f>H702*I702</f>
        <v>0</v>
      </c>
      <c r="R702">
        <f>J702*K702</f>
        <v>0</v>
      </c>
      <c r="S702">
        <f>L702*M702</f>
        <v>0</v>
      </c>
      <c r="Y702" t="s">
        <v>52</v>
      </c>
      <c r="Z702" t="s">
        <v>300</v>
      </c>
    </row>
    <row r="703" spans="2:26" hidden="1" outlineLevel="1" x14ac:dyDescent="0.25">
      <c r="Z703" t="s">
        <v>300</v>
      </c>
    </row>
    <row r="704" spans="2:26" ht="18.75" hidden="1" outlineLevel="1" x14ac:dyDescent="0.25">
      <c r="B704" s="39" t="s">
        <v>68</v>
      </c>
      <c r="C704" s="40"/>
      <c r="D704" s="55"/>
      <c r="E704" s="41"/>
      <c r="F704" s="56"/>
      <c r="G704" s="40"/>
      <c r="H704" s="41"/>
      <c r="I704" s="42"/>
      <c r="J704" s="56"/>
      <c r="K704" s="42"/>
      <c r="L704" s="41"/>
      <c r="M704" s="42"/>
      <c r="N704" s="41"/>
      <c r="O704" s="41"/>
      <c r="P704" s="56"/>
      <c r="Z704" t="s">
        <v>300</v>
      </c>
    </row>
    <row r="705" spans="2:26" ht="51" hidden="1" outlineLevel="1" x14ac:dyDescent="0.25">
      <c r="B705" s="43" t="s">
        <v>23</v>
      </c>
      <c r="C705" s="44" t="s">
        <v>24</v>
      </c>
      <c r="D705" s="44" t="s">
        <v>25</v>
      </c>
      <c r="E705" s="44" t="s">
        <v>26</v>
      </c>
      <c r="F705" s="44" t="s">
        <v>27</v>
      </c>
      <c r="G705" s="44" t="s">
        <v>28</v>
      </c>
      <c r="H705" s="44" t="s">
        <v>69</v>
      </c>
      <c r="I705" s="45" t="s">
        <v>69</v>
      </c>
      <c r="J705" s="44" t="s">
        <v>622</v>
      </c>
      <c r="K705" s="45" t="s">
        <v>70</v>
      </c>
      <c r="L705" s="44" t="s">
        <v>623</v>
      </c>
      <c r="M705" s="45" t="s">
        <v>71</v>
      </c>
      <c r="N705" s="46">
        <v>2017</v>
      </c>
      <c r="O705" s="46">
        <v>2018</v>
      </c>
      <c r="P705" s="47">
        <v>2019</v>
      </c>
      <c r="Z705" t="s">
        <v>300</v>
      </c>
    </row>
    <row r="706" spans="2:26" ht="18.75" hidden="1" outlineLevel="1" x14ac:dyDescent="0.25">
      <c r="B706" s="93" t="s">
        <v>33</v>
      </c>
      <c r="C706" s="94"/>
      <c r="D706" s="94"/>
      <c r="E706" s="94"/>
      <c r="F706" s="94"/>
      <c r="G706" s="94"/>
      <c r="H706" s="94"/>
      <c r="I706" s="94"/>
      <c r="J706" s="94"/>
      <c r="K706" s="94"/>
      <c r="L706" s="94"/>
      <c r="M706" s="94"/>
      <c r="N706" s="94"/>
      <c r="O706" s="94"/>
      <c r="P706" s="95"/>
      <c r="Z706" t="s">
        <v>300</v>
      </c>
    </row>
    <row r="707" spans="2:26" ht="30" hidden="1" outlineLevel="1" x14ac:dyDescent="0.25">
      <c r="B707" s="48">
        <v>1</v>
      </c>
      <c r="C707" s="49" t="s">
        <v>34</v>
      </c>
      <c r="D707" s="50" t="s">
        <v>72</v>
      </c>
      <c r="E707" s="51"/>
      <c r="F707" s="48">
        <v>2017</v>
      </c>
      <c r="G707" s="52" t="s">
        <v>73</v>
      </c>
      <c r="H707" s="57" t="s">
        <v>69</v>
      </c>
      <c r="I707" s="58" t="s">
        <v>69</v>
      </c>
      <c r="J707" s="53"/>
      <c r="K707" s="54">
        <v>671</v>
      </c>
      <c r="L707" s="53"/>
      <c r="M707" s="54">
        <v>804</v>
      </c>
      <c r="N707" s="59">
        <f t="shared" ref="N707:N713" si="157">IF(F707=2017,J707*K707+L707*M707,0)</f>
        <v>0</v>
      </c>
      <c r="O707" s="54">
        <f t="shared" ref="O707:O713" si="158">IF(F707=2018,J707*K707+L707*M707,0)</f>
        <v>0</v>
      </c>
      <c r="P707" s="54">
        <f t="shared" ref="P707:P713" si="159">IF(F707=2019,J707*K707+L707*M707,0)</f>
        <v>0</v>
      </c>
      <c r="T707">
        <f t="shared" ref="T707:T713" si="160">J707*K707</f>
        <v>0</v>
      </c>
      <c r="U707">
        <f t="shared" ref="U707:U713" si="161">L707*M707</f>
        <v>0</v>
      </c>
      <c r="Y707" t="s">
        <v>74</v>
      </c>
      <c r="Z707" t="s">
        <v>300</v>
      </c>
    </row>
    <row r="708" spans="2:26" ht="30" hidden="1" outlineLevel="1" x14ac:dyDescent="0.25">
      <c r="B708" s="48">
        <v>2</v>
      </c>
      <c r="C708" s="49" t="s">
        <v>42</v>
      </c>
      <c r="D708" s="50" t="s">
        <v>72</v>
      </c>
      <c r="E708" s="51"/>
      <c r="F708" s="48">
        <v>2019</v>
      </c>
      <c r="G708" s="52" t="s">
        <v>73</v>
      </c>
      <c r="H708" s="57" t="s">
        <v>69</v>
      </c>
      <c r="I708" s="58" t="s">
        <v>69</v>
      </c>
      <c r="J708" s="53"/>
      <c r="K708" s="54">
        <v>698</v>
      </c>
      <c r="L708" s="53"/>
      <c r="M708" s="54">
        <v>836</v>
      </c>
      <c r="N708" s="59">
        <f t="shared" si="157"/>
        <v>0</v>
      </c>
      <c r="O708" s="54">
        <f t="shared" si="158"/>
        <v>0</v>
      </c>
      <c r="P708" s="54">
        <f t="shared" si="159"/>
        <v>0</v>
      </c>
      <c r="T708">
        <f t="shared" si="160"/>
        <v>0</v>
      </c>
      <c r="U708">
        <f t="shared" si="161"/>
        <v>0</v>
      </c>
      <c r="Y708" t="s">
        <v>52</v>
      </c>
      <c r="Z708" t="s">
        <v>300</v>
      </c>
    </row>
    <row r="709" spans="2:26" ht="30" hidden="1" outlineLevel="1" x14ac:dyDescent="0.25">
      <c r="B709" s="48">
        <v>3</v>
      </c>
      <c r="C709" s="49" t="s">
        <v>301</v>
      </c>
      <c r="D709" s="50" t="s">
        <v>72</v>
      </c>
      <c r="E709" s="51"/>
      <c r="F709" s="48">
        <v>2017</v>
      </c>
      <c r="G709" s="52" t="s">
        <v>73</v>
      </c>
      <c r="H709" s="57" t="s">
        <v>69</v>
      </c>
      <c r="I709" s="58" t="s">
        <v>69</v>
      </c>
      <c r="J709" s="53"/>
      <c r="K709" s="54">
        <v>472</v>
      </c>
      <c r="L709" s="53"/>
      <c r="M709" s="54">
        <v>566</v>
      </c>
      <c r="N709" s="59">
        <f t="shared" si="157"/>
        <v>0</v>
      </c>
      <c r="O709" s="54">
        <f t="shared" si="158"/>
        <v>0</v>
      </c>
      <c r="P709" s="54">
        <f t="shared" si="159"/>
        <v>0</v>
      </c>
      <c r="T709">
        <f t="shared" si="160"/>
        <v>0</v>
      </c>
      <c r="U709">
        <f t="shared" si="161"/>
        <v>0</v>
      </c>
      <c r="Y709" t="s">
        <v>52</v>
      </c>
      <c r="Z709" t="s">
        <v>300</v>
      </c>
    </row>
    <row r="710" spans="2:26" ht="30" hidden="1" outlineLevel="1" x14ac:dyDescent="0.25">
      <c r="B710" s="48">
        <v>4</v>
      </c>
      <c r="C710" s="49" t="s">
        <v>310</v>
      </c>
      <c r="D710" s="50" t="s">
        <v>72</v>
      </c>
      <c r="E710" s="51"/>
      <c r="F710" s="48">
        <v>2017</v>
      </c>
      <c r="G710" s="52" t="s">
        <v>73</v>
      </c>
      <c r="H710" s="57" t="s">
        <v>69</v>
      </c>
      <c r="I710" s="58" t="s">
        <v>69</v>
      </c>
      <c r="J710" s="53"/>
      <c r="K710" s="54">
        <v>786</v>
      </c>
      <c r="L710" s="53"/>
      <c r="M710" s="54">
        <v>943</v>
      </c>
      <c r="N710" s="59">
        <f t="shared" si="157"/>
        <v>0</v>
      </c>
      <c r="O710" s="54">
        <f t="shared" si="158"/>
        <v>0</v>
      </c>
      <c r="P710" s="54">
        <f t="shared" si="159"/>
        <v>0</v>
      </c>
      <c r="T710">
        <f t="shared" si="160"/>
        <v>0</v>
      </c>
      <c r="U710">
        <f t="shared" si="161"/>
        <v>0</v>
      </c>
      <c r="Y710" t="s">
        <v>52</v>
      </c>
      <c r="Z710" t="s">
        <v>300</v>
      </c>
    </row>
    <row r="711" spans="2:26" ht="30" hidden="1" outlineLevel="1" x14ac:dyDescent="0.25">
      <c r="B711" s="48">
        <v>5</v>
      </c>
      <c r="C711" s="49" t="s">
        <v>171</v>
      </c>
      <c r="D711" s="50" t="s">
        <v>72</v>
      </c>
      <c r="E711" s="51"/>
      <c r="F711" s="48">
        <v>2019</v>
      </c>
      <c r="G711" s="52" t="s">
        <v>73</v>
      </c>
      <c r="H711" s="57" t="s">
        <v>69</v>
      </c>
      <c r="I711" s="58" t="s">
        <v>69</v>
      </c>
      <c r="J711" s="53"/>
      <c r="K711" s="54">
        <v>698</v>
      </c>
      <c r="L711" s="53"/>
      <c r="M711" s="54">
        <v>836</v>
      </c>
      <c r="N711" s="59">
        <f t="shared" si="157"/>
        <v>0</v>
      </c>
      <c r="O711" s="54">
        <f t="shared" si="158"/>
        <v>0</v>
      </c>
      <c r="P711" s="54">
        <f t="shared" si="159"/>
        <v>0</v>
      </c>
      <c r="T711">
        <f t="shared" si="160"/>
        <v>0</v>
      </c>
      <c r="U711">
        <f t="shared" si="161"/>
        <v>0</v>
      </c>
      <c r="Y711" t="s">
        <v>52</v>
      </c>
      <c r="Z711" t="s">
        <v>300</v>
      </c>
    </row>
    <row r="712" spans="2:26" ht="30" hidden="1" outlineLevel="1" x14ac:dyDescent="0.25">
      <c r="B712" s="48">
        <v>6</v>
      </c>
      <c r="C712" s="49" t="s">
        <v>304</v>
      </c>
      <c r="D712" s="50" t="s">
        <v>72</v>
      </c>
      <c r="E712" s="51"/>
      <c r="F712" s="48">
        <v>2018</v>
      </c>
      <c r="G712" s="52" t="s">
        <v>73</v>
      </c>
      <c r="H712" s="57" t="s">
        <v>69</v>
      </c>
      <c r="I712" s="58" t="s">
        <v>69</v>
      </c>
      <c r="J712" s="53"/>
      <c r="K712" s="54">
        <v>851</v>
      </c>
      <c r="L712" s="53"/>
      <c r="M712" s="54">
        <v>1019</v>
      </c>
      <c r="N712" s="59">
        <f t="shared" si="157"/>
        <v>0</v>
      </c>
      <c r="O712" s="54">
        <f t="shared" si="158"/>
        <v>0</v>
      </c>
      <c r="P712" s="54">
        <f t="shared" si="159"/>
        <v>0</v>
      </c>
      <c r="T712">
        <f t="shared" si="160"/>
        <v>0</v>
      </c>
      <c r="U712">
        <f t="shared" si="161"/>
        <v>0</v>
      </c>
      <c r="Y712" t="s">
        <v>52</v>
      </c>
      <c r="Z712" t="s">
        <v>300</v>
      </c>
    </row>
    <row r="713" spans="2:26" ht="30" hidden="1" outlineLevel="1" x14ac:dyDescent="0.25">
      <c r="B713" s="48">
        <v>7</v>
      </c>
      <c r="C713" s="49" t="s">
        <v>288</v>
      </c>
      <c r="D713" s="50" t="s">
        <v>72</v>
      </c>
      <c r="E713" s="51"/>
      <c r="F713" s="48">
        <v>2017</v>
      </c>
      <c r="G713" s="52" t="s">
        <v>73</v>
      </c>
      <c r="H713" s="57" t="s">
        <v>69</v>
      </c>
      <c r="I713" s="58" t="s">
        <v>69</v>
      </c>
      <c r="J713" s="53"/>
      <c r="K713" s="54">
        <v>577</v>
      </c>
      <c r="L713" s="53"/>
      <c r="M713" s="54">
        <v>692</v>
      </c>
      <c r="N713" s="59">
        <f t="shared" si="157"/>
        <v>0</v>
      </c>
      <c r="O713" s="54">
        <f t="shared" si="158"/>
        <v>0</v>
      </c>
      <c r="P713" s="54">
        <f t="shared" si="159"/>
        <v>0</v>
      </c>
      <c r="T713">
        <f t="shared" si="160"/>
        <v>0</v>
      </c>
      <c r="U713">
        <f t="shared" si="161"/>
        <v>0</v>
      </c>
      <c r="Y713" t="s">
        <v>244</v>
      </c>
      <c r="Z713" t="s">
        <v>300</v>
      </c>
    </row>
    <row r="714" spans="2:26" ht="18.75" hidden="1" outlineLevel="1" x14ac:dyDescent="0.25">
      <c r="B714" s="93" t="s">
        <v>48</v>
      </c>
      <c r="C714" s="94"/>
      <c r="D714" s="94"/>
      <c r="E714" s="94"/>
      <c r="F714" s="94"/>
      <c r="G714" s="94"/>
      <c r="H714" s="94"/>
      <c r="I714" s="94"/>
      <c r="J714" s="94"/>
      <c r="K714" s="94"/>
      <c r="L714" s="94"/>
      <c r="M714" s="94"/>
      <c r="N714" s="94"/>
      <c r="O714" s="94"/>
      <c r="P714" s="95"/>
      <c r="Z714" t="s">
        <v>300</v>
      </c>
    </row>
    <row r="715" spans="2:26" ht="75" hidden="1" outlineLevel="1" x14ac:dyDescent="0.25">
      <c r="B715" s="48">
        <v>1</v>
      </c>
      <c r="C715" s="49" t="s">
        <v>306</v>
      </c>
      <c r="D715" s="50" t="s">
        <v>72</v>
      </c>
      <c r="E715" s="51"/>
      <c r="F715" s="48">
        <v>2019</v>
      </c>
      <c r="G715" s="52" t="s">
        <v>73</v>
      </c>
      <c r="H715" s="57" t="s">
        <v>69</v>
      </c>
      <c r="I715" s="58" t="s">
        <v>69</v>
      </c>
      <c r="J715" s="53"/>
      <c r="K715" s="54">
        <v>698</v>
      </c>
      <c r="L715" s="53"/>
      <c r="M715" s="54">
        <v>836</v>
      </c>
      <c r="N715" s="59">
        <f>IF(F715=2017,J715*K715+L715*M715,0)</f>
        <v>0</v>
      </c>
      <c r="O715" s="54">
        <f>IF(F715=2018,J715*K715+L715*M715,0)</f>
        <v>0</v>
      </c>
      <c r="P715" s="54">
        <f>IF(F715=2019,J715*K715+L715*M715,0)</f>
        <v>0</v>
      </c>
      <c r="T715">
        <f>J715*K715</f>
        <v>0</v>
      </c>
      <c r="U715">
        <f>L715*M715</f>
        <v>0</v>
      </c>
      <c r="Y715" t="s">
        <v>52</v>
      </c>
      <c r="Z715" t="s">
        <v>300</v>
      </c>
    </row>
    <row r="716" spans="2:26" ht="60" hidden="1" outlineLevel="1" x14ac:dyDescent="0.25">
      <c r="B716" s="48">
        <v>2</v>
      </c>
      <c r="C716" s="49" t="s">
        <v>307</v>
      </c>
      <c r="D716" s="50" t="s">
        <v>72</v>
      </c>
      <c r="E716" s="51"/>
      <c r="F716" s="48">
        <v>2017</v>
      </c>
      <c r="G716" s="52" t="s">
        <v>73</v>
      </c>
      <c r="H716" s="57" t="s">
        <v>69</v>
      </c>
      <c r="I716" s="58" t="s">
        <v>69</v>
      </c>
      <c r="J716" s="53"/>
      <c r="K716" s="54">
        <v>698</v>
      </c>
      <c r="L716" s="53"/>
      <c r="M716" s="54">
        <v>836</v>
      </c>
      <c r="N716" s="59">
        <f>IF(F716=2017,J716*K716+L716*M716,0)</f>
        <v>0</v>
      </c>
      <c r="O716" s="54">
        <f>IF(F716=2018,J716*K716+L716*M716,0)</f>
        <v>0</v>
      </c>
      <c r="P716" s="54">
        <f>IF(F716=2019,J716*K716+L716*M716,0)</f>
        <v>0</v>
      </c>
      <c r="T716">
        <f>J716*K716</f>
        <v>0</v>
      </c>
      <c r="U716">
        <f>L716*M716</f>
        <v>0</v>
      </c>
      <c r="Y716" t="s">
        <v>311</v>
      </c>
      <c r="Z716" t="s">
        <v>300</v>
      </c>
    </row>
    <row r="717" spans="2:26" ht="30" hidden="1" outlineLevel="1" x14ac:dyDescent="0.25">
      <c r="B717" s="48">
        <v>3</v>
      </c>
      <c r="C717" s="49" t="s">
        <v>308</v>
      </c>
      <c r="D717" s="50" t="s">
        <v>72</v>
      </c>
      <c r="E717" s="51"/>
      <c r="F717" s="48">
        <v>2019</v>
      </c>
      <c r="G717" s="52" t="s">
        <v>73</v>
      </c>
      <c r="H717" s="57" t="s">
        <v>69</v>
      </c>
      <c r="I717" s="58" t="s">
        <v>69</v>
      </c>
      <c r="J717" s="53"/>
      <c r="K717" s="54">
        <v>698</v>
      </c>
      <c r="L717" s="53"/>
      <c r="M717" s="54">
        <v>836</v>
      </c>
      <c r="N717" s="59">
        <f>IF(F717=2017,J717*K717+L717*M717,0)</f>
        <v>0</v>
      </c>
      <c r="O717" s="54">
        <f>IF(F717=2018,J717*K717+L717*M717,0)</f>
        <v>0</v>
      </c>
      <c r="P717" s="54">
        <f>IF(F717=2019,J717*K717+L717*M717,0)</f>
        <v>0</v>
      </c>
      <c r="T717">
        <f>J717*K717</f>
        <v>0</v>
      </c>
      <c r="U717">
        <f>L717*M717</f>
        <v>0</v>
      </c>
      <c r="Y717" t="s">
        <v>52</v>
      </c>
      <c r="Z717" t="s">
        <v>300</v>
      </c>
    </row>
    <row r="718" spans="2:26" ht="45" hidden="1" outlineLevel="1" x14ac:dyDescent="0.25">
      <c r="B718" s="48">
        <v>4</v>
      </c>
      <c r="C718" s="49" t="s">
        <v>309</v>
      </c>
      <c r="D718" s="50" t="s">
        <v>72</v>
      </c>
      <c r="E718" s="51"/>
      <c r="F718" s="48">
        <v>2019</v>
      </c>
      <c r="G718" s="52" t="s">
        <v>73</v>
      </c>
      <c r="H718" s="57" t="s">
        <v>69</v>
      </c>
      <c r="I718" s="58" t="s">
        <v>69</v>
      </c>
      <c r="J718" s="53"/>
      <c r="K718" s="54">
        <v>698</v>
      </c>
      <c r="L718" s="53"/>
      <c r="M718" s="54">
        <v>836</v>
      </c>
      <c r="N718" s="59">
        <f>IF(F718=2017,J718*K718+L718*M718,0)</f>
        <v>0</v>
      </c>
      <c r="O718" s="54">
        <f>IF(F718=2018,J718*K718+L718*M718,0)</f>
        <v>0</v>
      </c>
      <c r="P718" s="54">
        <f>IF(F718=2019,J718*K718+L718*M718,0)</f>
        <v>0</v>
      </c>
      <c r="T718">
        <f>J718*K718</f>
        <v>0</v>
      </c>
      <c r="U718">
        <f>L718*M718</f>
        <v>0</v>
      </c>
      <c r="Y718" t="s">
        <v>52</v>
      </c>
      <c r="Z718" t="s">
        <v>300</v>
      </c>
    </row>
    <row r="719" spans="2:26" hidden="1" outlineLevel="1" x14ac:dyDescent="0.25">
      <c r="Z719" t="s">
        <v>300</v>
      </c>
    </row>
    <row r="720" spans="2:26" ht="18.75" hidden="1" outlineLevel="1" x14ac:dyDescent="0.25">
      <c r="B720" s="39" t="s">
        <v>79</v>
      </c>
      <c r="C720" s="40"/>
      <c r="D720" s="55"/>
      <c r="E720" s="41"/>
      <c r="F720" s="56"/>
      <c r="G720" s="40"/>
      <c r="H720" s="41"/>
      <c r="I720" s="42"/>
      <c r="J720" s="56"/>
      <c r="K720" s="42"/>
      <c r="L720" s="41"/>
      <c r="M720" s="42"/>
      <c r="N720" s="41"/>
      <c r="O720" s="41"/>
      <c r="P720" s="56"/>
      <c r="Z720" t="s">
        <v>300</v>
      </c>
    </row>
    <row r="721" spans="2:26" ht="38.25" hidden="1" outlineLevel="1" x14ac:dyDescent="0.25">
      <c r="B721" s="43" t="s">
        <v>23</v>
      </c>
      <c r="C721" s="44" t="s">
        <v>24</v>
      </c>
      <c r="D721" s="44" t="s">
        <v>25</v>
      </c>
      <c r="E721" s="44" t="s">
        <v>26</v>
      </c>
      <c r="F721" s="44" t="s">
        <v>27</v>
      </c>
      <c r="G721" s="44" t="s">
        <v>28</v>
      </c>
      <c r="H721" s="44" t="s">
        <v>69</v>
      </c>
      <c r="I721" s="45" t="s">
        <v>69</v>
      </c>
      <c r="J721" s="44" t="s">
        <v>80</v>
      </c>
      <c r="K721" s="45" t="s">
        <v>81</v>
      </c>
      <c r="L721" s="44" t="s">
        <v>82</v>
      </c>
      <c r="M721" s="45" t="s">
        <v>83</v>
      </c>
      <c r="N721" s="46">
        <v>2017</v>
      </c>
      <c r="O721" s="46">
        <v>2018</v>
      </c>
      <c r="P721" s="47">
        <v>2019</v>
      </c>
      <c r="Z721" t="s">
        <v>300</v>
      </c>
    </row>
    <row r="722" spans="2:26" ht="30" hidden="1" outlineLevel="1" x14ac:dyDescent="0.25">
      <c r="B722" s="48">
        <v>1</v>
      </c>
      <c r="C722" s="49" t="s">
        <v>312</v>
      </c>
      <c r="D722" s="50" t="s">
        <v>85</v>
      </c>
      <c r="E722" s="51"/>
      <c r="F722" s="48">
        <v>2019</v>
      </c>
      <c r="G722" s="52" t="s">
        <v>85</v>
      </c>
      <c r="H722" s="57" t="s">
        <v>69</v>
      </c>
      <c r="I722" s="58" t="s">
        <v>69</v>
      </c>
      <c r="J722" s="53"/>
      <c r="K722" s="54">
        <v>3000</v>
      </c>
      <c r="L722" s="53"/>
      <c r="M722" s="54">
        <v>4000</v>
      </c>
      <c r="N722" s="59">
        <f>IF(F722=2017,J722*K722+L722*M722,0)</f>
        <v>0</v>
      </c>
      <c r="O722" s="54">
        <f>IF(F722=2018,J722*K722+L722*M722,0)</f>
        <v>0</v>
      </c>
      <c r="P722" s="54">
        <f>IF(F722=2019,J722*K722+L722*M722,0)</f>
        <v>0</v>
      </c>
      <c r="V722">
        <f>J722*K722</f>
        <v>0</v>
      </c>
      <c r="W722">
        <f>L722*M722</f>
        <v>0</v>
      </c>
      <c r="Y722" t="s">
        <v>52</v>
      </c>
      <c r="Z722" t="s">
        <v>300</v>
      </c>
    </row>
    <row r="723" spans="2:26" hidden="1" outlineLevel="1" x14ac:dyDescent="0.25">
      <c r="Z723" t="s">
        <v>300</v>
      </c>
    </row>
    <row r="724" spans="2:26" ht="15.75" thickBot="1" x14ac:dyDescent="0.3"/>
    <row r="725" spans="2:26" ht="39" thickBot="1" x14ac:dyDescent="0.3">
      <c r="B725" s="96" t="s">
        <v>313</v>
      </c>
      <c r="C725" s="97"/>
      <c r="D725" s="97"/>
      <c r="E725" s="102" t="s">
        <v>3</v>
      </c>
      <c r="F725" s="103"/>
      <c r="G725" s="4" t="s">
        <v>4</v>
      </c>
      <c r="H725" s="4" t="s">
        <v>5</v>
      </c>
      <c r="I725" s="4" t="s">
        <v>6</v>
      </c>
      <c r="J725" s="4" t="s">
        <v>7</v>
      </c>
      <c r="K725" s="5" t="s">
        <v>8</v>
      </c>
      <c r="L725" s="6" t="s">
        <v>9</v>
      </c>
      <c r="M725" s="7"/>
      <c r="N725" s="8">
        <v>2017</v>
      </c>
      <c r="O725" s="9">
        <v>2018</v>
      </c>
      <c r="P725" s="10">
        <v>2019</v>
      </c>
      <c r="Z725" t="s">
        <v>313</v>
      </c>
    </row>
    <row r="726" spans="2:26" ht="15.75" x14ac:dyDescent="0.25">
      <c r="B726" s="98"/>
      <c r="C726" s="99"/>
      <c r="D726" s="99"/>
      <c r="E726" s="104">
        <v>0</v>
      </c>
      <c r="F726" s="105"/>
      <c r="G726" s="11" t="s">
        <v>10</v>
      </c>
      <c r="H726" s="12">
        <f>SUBTOTAL(2,I743:I752,I754:I759)</f>
        <v>16</v>
      </c>
      <c r="I726" s="13">
        <f>SUM(I743:I752,I754:I759)/H726</f>
        <v>661.44375000000002</v>
      </c>
      <c r="J726" s="14" t="s">
        <v>11</v>
      </c>
      <c r="K726" s="15">
        <f>SUM(H743:H752,H754:H759)</f>
        <v>0</v>
      </c>
      <c r="L726" s="16">
        <f>Q726</f>
        <v>0</v>
      </c>
      <c r="M726" s="17"/>
      <c r="N726" s="110">
        <f>SUM(N743:N752,N754:N759,N764:N771,N773:N778,N782:N782)</f>
        <v>0</v>
      </c>
      <c r="O726" s="113">
        <f>SUM(O743:O752,O754:O759,O764:O771,O773:O778,O782:O782)</f>
        <v>0</v>
      </c>
      <c r="P726" s="86">
        <f>SUM(P743:P752,P754:P759,P764:P771,P773:P778,P782:P782)</f>
        <v>0</v>
      </c>
      <c r="Q726">
        <f>SUM(Q743:Q752,Q754:Q759)</f>
        <v>0</v>
      </c>
      <c r="R726">
        <f>SUM(R743:R752,R754:R759)</f>
        <v>0</v>
      </c>
      <c r="S726">
        <f>SUM(S743:S752,S754:S759)</f>
        <v>0</v>
      </c>
      <c r="T726">
        <f>SUM(T764:T771,T773:T778)</f>
        <v>0</v>
      </c>
      <c r="U726">
        <f>SUM(U764:U771,U773:U778)</f>
        <v>0</v>
      </c>
      <c r="V726">
        <f>SUM(V782:V782)</f>
        <v>0</v>
      </c>
      <c r="W726">
        <f>SUM(W782:W782)</f>
        <v>0</v>
      </c>
      <c r="Z726" t="s">
        <v>313</v>
      </c>
    </row>
    <row r="727" spans="2:26" ht="31.5" x14ac:dyDescent="0.25">
      <c r="B727" s="98"/>
      <c r="C727" s="99"/>
      <c r="D727" s="99"/>
      <c r="E727" s="106"/>
      <c r="F727" s="107"/>
      <c r="G727" s="11" t="s">
        <v>12</v>
      </c>
      <c r="H727" s="12">
        <f>SUBTOTAL(2,K743:K752,K754:K759)</f>
        <v>16</v>
      </c>
      <c r="I727" s="13">
        <f>SUM(K743:K752,K754:K759)/H727</f>
        <v>497.22250000000003</v>
      </c>
      <c r="J727" s="14" t="s">
        <v>13</v>
      </c>
      <c r="K727" s="15">
        <f>SUM(J743:J752,J754:J759)</f>
        <v>0</v>
      </c>
      <c r="L727" s="16">
        <f>R726</f>
        <v>0</v>
      </c>
      <c r="M727" s="18"/>
      <c r="N727" s="111"/>
      <c r="O727" s="114"/>
      <c r="P727" s="87"/>
      <c r="Z727" t="s">
        <v>313</v>
      </c>
    </row>
    <row r="728" spans="2:26" ht="31.5" x14ac:dyDescent="0.25">
      <c r="B728" s="98"/>
      <c r="C728" s="99"/>
      <c r="D728" s="99"/>
      <c r="E728" s="106"/>
      <c r="F728" s="107"/>
      <c r="G728" s="11" t="s">
        <v>14</v>
      </c>
      <c r="H728" s="12">
        <f>SUBTOTAL(2,M743:M752,M754:M759)</f>
        <v>16</v>
      </c>
      <c r="I728" s="13">
        <f>SUM(M743:M752,M754:M759)/H728</f>
        <v>595.89999999999975</v>
      </c>
      <c r="J728" s="14" t="s">
        <v>13</v>
      </c>
      <c r="K728" s="15">
        <f>SUM(L743:L752,L754:L759)</f>
        <v>0</v>
      </c>
      <c r="L728" s="16">
        <f>S726</f>
        <v>0</v>
      </c>
      <c r="M728" s="18"/>
      <c r="N728" s="111"/>
      <c r="O728" s="114"/>
      <c r="P728" s="87"/>
      <c r="Z728" t="s">
        <v>313</v>
      </c>
    </row>
    <row r="729" spans="2:26" ht="31.5" x14ac:dyDescent="0.25">
      <c r="B729" s="98"/>
      <c r="C729" s="99"/>
      <c r="D729" s="99"/>
      <c r="E729" s="106"/>
      <c r="F729" s="107"/>
      <c r="G729" s="11" t="s">
        <v>15</v>
      </c>
      <c r="H729" s="12">
        <f>SUBTOTAL(2,K764:K771,K773:K778)</f>
        <v>14</v>
      </c>
      <c r="I729" s="13">
        <f>SUM(K764:K771,K773:K778)/H729</f>
        <v>593.5</v>
      </c>
      <c r="J729" s="14" t="s">
        <v>13</v>
      </c>
      <c r="K729" s="15">
        <f>SUM(J764:J771,J773:J778)</f>
        <v>0</v>
      </c>
      <c r="L729" s="16">
        <f>T726</f>
        <v>0</v>
      </c>
      <c r="M729" s="18"/>
      <c r="N729" s="111"/>
      <c r="O729" s="114"/>
      <c r="P729" s="87"/>
      <c r="Z729" t="s">
        <v>313</v>
      </c>
    </row>
    <row r="730" spans="2:26" ht="31.5" x14ac:dyDescent="0.25">
      <c r="B730" s="98"/>
      <c r="C730" s="99"/>
      <c r="D730" s="99"/>
      <c r="E730" s="106"/>
      <c r="F730" s="107"/>
      <c r="G730" s="11" t="s">
        <v>16</v>
      </c>
      <c r="H730" s="12">
        <f>SUBTOTAL(2,M764:M771,M773:M778)</f>
        <v>14</v>
      </c>
      <c r="I730" s="13">
        <f>SUM(M764:M771,M773:M778)/H730</f>
        <v>711.07142857142856</v>
      </c>
      <c r="J730" s="14" t="s">
        <v>13</v>
      </c>
      <c r="K730" s="15">
        <f>SUM(L764:L771,L773:L778)</f>
        <v>0</v>
      </c>
      <c r="L730" s="16">
        <f>U726</f>
        <v>0</v>
      </c>
      <c r="M730" s="18"/>
      <c r="N730" s="111"/>
      <c r="O730" s="114"/>
      <c r="P730" s="87"/>
      <c r="Z730" t="s">
        <v>313</v>
      </c>
    </row>
    <row r="731" spans="2:26" ht="31.5" x14ac:dyDescent="0.25">
      <c r="B731" s="98"/>
      <c r="C731" s="99"/>
      <c r="D731" s="99"/>
      <c r="E731" s="106"/>
      <c r="F731" s="107"/>
      <c r="G731" s="11" t="s">
        <v>17</v>
      </c>
      <c r="H731" s="12">
        <f>SUBTOTAL(2,K782:K782)</f>
        <v>1</v>
      </c>
      <c r="I731" s="13">
        <f>SUM(K782:K782)/H731</f>
        <v>2400</v>
      </c>
      <c r="J731" s="14" t="s">
        <v>13</v>
      </c>
      <c r="K731" s="15">
        <f>SUM(J782:J782)</f>
        <v>0</v>
      </c>
      <c r="L731" s="16">
        <f>V726</f>
        <v>0</v>
      </c>
      <c r="M731" s="18"/>
      <c r="N731" s="111"/>
      <c r="O731" s="114"/>
      <c r="P731" s="87"/>
      <c r="Z731" t="s">
        <v>313</v>
      </c>
    </row>
    <row r="732" spans="2:26" ht="32.25" thickBot="1" x14ac:dyDescent="0.3">
      <c r="B732" s="98"/>
      <c r="C732" s="99"/>
      <c r="D732" s="99"/>
      <c r="E732" s="106"/>
      <c r="F732" s="107"/>
      <c r="G732" s="11" t="s">
        <v>18</v>
      </c>
      <c r="H732" s="19">
        <f>SUBTOTAL(2,M782:M782)</f>
        <v>1</v>
      </c>
      <c r="I732" s="20">
        <f>SUM(M782:M782)/H732</f>
        <v>3200</v>
      </c>
      <c r="J732" s="21" t="s">
        <v>13</v>
      </c>
      <c r="K732" s="22">
        <f>SUM(L782:L782)</f>
        <v>0</v>
      </c>
      <c r="L732" s="23">
        <f>W726</f>
        <v>0</v>
      </c>
      <c r="M732" s="18"/>
      <c r="N732" s="111"/>
      <c r="O732" s="114"/>
      <c r="P732" s="87"/>
      <c r="Z732" t="s">
        <v>313</v>
      </c>
    </row>
    <row r="733" spans="2:26" ht="16.5" thickBot="1" x14ac:dyDescent="0.3">
      <c r="B733" s="100"/>
      <c r="C733" s="101"/>
      <c r="D733" s="101"/>
      <c r="E733" s="108"/>
      <c r="F733" s="109"/>
      <c r="G733" s="24" t="s">
        <v>19</v>
      </c>
      <c r="H733" s="25"/>
      <c r="I733" s="25"/>
      <c r="J733" s="25"/>
      <c r="K733" s="26">
        <f>SUM(K726:K732)</f>
        <v>0</v>
      </c>
      <c r="L733" s="27">
        <f>SUM(L726:L732)</f>
        <v>0</v>
      </c>
      <c r="M733" s="18"/>
      <c r="N733" s="112"/>
      <c r="O733" s="115"/>
      <c r="P733" s="88"/>
      <c r="Z733" t="s">
        <v>313</v>
      </c>
    </row>
    <row r="734" spans="2:26" ht="15.75" collapsed="1" thickBot="1" x14ac:dyDescent="0.3">
      <c r="B734" s="89" t="s">
        <v>20</v>
      </c>
      <c r="C734" s="90"/>
      <c r="D734" s="90"/>
      <c r="E734" s="91"/>
      <c r="F734" s="91"/>
      <c r="G734" s="91"/>
      <c r="H734" s="91"/>
      <c r="I734" s="91"/>
      <c r="J734" s="91"/>
      <c r="K734" s="91"/>
      <c r="L734" s="91"/>
      <c r="M734" s="91"/>
      <c r="N734" s="91"/>
      <c r="O734" s="91"/>
      <c r="P734" s="92"/>
      <c r="Z734" t="s">
        <v>313</v>
      </c>
    </row>
    <row r="735" spans="2:26" hidden="1" outlineLevel="1" x14ac:dyDescent="0.25">
      <c r="B735" s="28" t="s">
        <v>21</v>
      </c>
      <c r="C735" s="29"/>
      <c r="D735" s="29"/>
      <c r="E735" s="30"/>
      <c r="F735" s="30"/>
      <c r="G735" s="29"/>
      <c r="H735" s="30"/>
      <c r="I735" s="31"/>
      <c r="J735" s="30"/>
      <c r="K735" s="31"/>
      <c r="L735" s="30"/>
      <c r="M735" s="31"/>
      <c r="N735" s="30"/>
      <c r="O735" s="30"/>
      <c r="P735" s="32"/>
      <c r="Z735" t="s">
        <v>313</v>
      </c>
    </row>
    <row r="736" spans="2:26" hidden="1" outlineLevel="1" x14ac:dyDescent="0.25">
      <c r="B736" s="33" t="s">
        <v>313</v>
      </c>
      <c r="C736" s="29"/>
      <c r="D736" s="29"/>
      <c r="E736" s="30"/>
      <c r="F736" s="30"/>
      <c r="G736" s="29"/>
      <c r="H736" s="30"/>
      <c r="I736" s="31"/>
      <c r="J736" s="30"/>
      <c r="K736" s="31"/>
      <c r="L736" s="30"/>
      <c r="M736" s="31"/>
      <c r="N736" s="30"/>
      <c r="O736" s="30"/>
      <c r="P736" s="32"/>
      <c r="Z736" t="s">
        <v>313</v>
      </c>
    </row>
    <row r="737" spans="2:26" hidden="1" outlineLevel="1" x14ac:dyDescent="0.25">
      <c r="B737" s="28"/>
      <c r="C737" s="29"/>
      <c r="D737" s="29"/>
      <c r="E737" s="30"/>
      <c r="F737" s="30"/>
      <c r="G737" s="29"/>
      <c r="H737" s="30"/>
      <c r="I737" s="31"/>
      <c r="J737" s="30"/>
      <c r="K737" s="31"/>
      <c r="L737" s="30"/>
      <c r="M737" s="31"/>
      <c r="N737" s="30"/>
      <c r="O737" s="30"/>
      <c r="P737" s="32"/>
      <c r="Z737" t="s">
        <v>313</v>
      </c>
    </row>
    <row r="738" spans="2:26" hidden="1" outlineLevel="1" x14ac:dyDescent="0.25">
      <c r="B738" s="34"/>
      <c r="C738" s="29"/>
      <c r="D738" s="29"/>
      <c r="E738" s="30"/>
      <c r="F738" s="30"/>
      <c r="G738" s="29"/>
      <c r="H738" s="30"/>
      <c r="I738" s="31"/>
      <c r="J738" s="30"/>
      <c r="K738" s="31"/>
      <c r="L738" s="30"/>
      <c r="M738" s="31"/>
      <c r="N738" s="30"/>
      <c r="O738" s="30"/>
      <c r="P738" s="32"/>
      <c r="Z738" t="s">
        <v>313</v>
      </c>
    </row>
    <row r="739" spans="2:26" hidden="1" outlineLevel="1" x14ac:dyDescent="0.25">
      <c r="B739" s="35"/>
      <c r="C739" s="36"/>
      <c r="D739" s="36"/>
      <c r="E739" s="37"/>
      <c r="F739" s="37"/>
      <c r="G739" s="36"/>
      <c r="H739" s="37"/>
      <c r="I739" s="18"/>
      <c r="J739" s="37"/>
      <c r="K739" s="18"/>
      <c r="L739" s="37"/>
      <c r="M739" s="18"/>
      <c r="N739" s="37"/>
      <c r="O739" s="37"/>
      <c r="P739" s="38"/>
      <c r="Z739" t="s">
        <v>313</v>
      </c>
    </row>
    <row r="740" spans="2:26" ht="18.75" hidden="1" outlineLevel="1" x14ac:dyDescent="0.25">
      <c r="B740" s="39" t="s">
        <v>22</v>
      </c>
      <c r="C740" s="40"/>
      <c r="D740" s="40"/>
      <c r="E740" s="41"/>
      <c r="F740" s="41"/>
      <c r="G740" s="40"/>
      <c r="H740" s="41"/>
      <c r="I740" s="42"/>
      <c r="J740" s="41"/>
      <c r="K740" s="42"/>
      <c r="L740" s="41"/>
      <c r="M740" s="42"/>
      <c r="N740" s="41"/>
      <c r="O740" s="41"/>
      <c r="P740" s="41"/>
      <c r="Z740" t="s">
        <v>313</v>
      </c>
    </row>
    <row r="741" spans="2:26" ht="51" hidden="1" outlineLevel="1" x14ac:dyDescent="0.25">
      <c r="B741" s="43" t="s">
        <v>23</v>
      </c>
      <c r="C741" s="44" t="s">
        <v>24</v>
      </c>
      <c r="D741" s="44" t="s">
        <v>25</v>
      </c>
      <c r="E741" s="44" t="s">
        <v>26</v>
      </c>
      <c r="F741" s="44" t="s">
        <v>27</v>
      </c>
      <c r="G741" s="44" t="s">
        <v>28</v>
      </c>
      <c r="H741" s="44" t="s">
        <v>29</v>
      </c>
      <c r="I741" s="45" t="s">
        <v>30</v>
      </c>
      <c r="J741" s="44" t="s">
        <v>620</v>
      </c>
      <c r="K741" s="45" t="s">
        <v>31</v>
      </c>
      <c r="L741" s="44" t="s">
        <v>621</v>
      </c>
      <c r="M741" s="45" t="s">
        <v>32</v>
      </c>
      <c r="N741" s="46">
        <v>2017</v>
      </c>
      <c r="O741" s="46">
        <v>2018</v>
      </c>
      <c r="P741" s="47">
        <v>2019</v>
      </c>
      <c r="Z741" t="s">
        <v>313</v>
      </c>
    </row>
    <row r="742" spans="2:26" ht="18.75" hidden="1" outlineLevel="1" x14ac:dyDescent="0.25">
      <c r="B742" s="93" t="s">
        <v>33</v>
      </c>
      <c r="C742" s="94"/>
      <c r="D742" s="94"/>
      <c r="E742" s="94"/>
      <c r="F742" s="94"/>
      <c r="G742" s="94"/>
      <c r="H742" s="94"/>
      <c r="I742" s="94"/>
      <c r="J742" s="94"/>
      <c r="K742" s="94"/>
      <c r="L742" s="94"/>
      <c r="M742" s="94"/>
      <c r="N742" s="94"/>
      <c r="O742" s="94"/>
      <c r="P742" s="95"/>
      <c r="Z742" t="s">
        <v>313</v>
      </c>
    </row>
    <row r="743" spans="2:26" ht="15.75" hidden="1" outlineLevel="1" x14ac:dyDescent="0.25">
      <c r="B743" s="48">
        <v>1</v>
      </c>
      <c r="C743" s="49" t="s">
        <v>314</v>
      </c>
      <c r="D743" s="50" t="s">
        <v>35</v>
      </c>
      <c r="E743" s="51">
        <v>304</v>
      </c>
      <c r="F743" s="48">
        <v>2017</v>
      </c>
      <c r="G743" s="52" t="s">
        <v>36</v>
      </c>
      <c r="H743" s="53"/>
      <c r="I743" s="54">
        <v>964.7</v>
      </c>
      <c r="J743" s="53"/>
      <c r="K743" s="54">
        <v>725.69999999999993</v>
      </c>
      <c r="L743" s="53"/>
      <c r="M743" s="54">
        <v>869.66</v>
      </c>
      <c r="N743" s="54">
        <f t="shared" ref="N743:N752" si="162">IF(F743=2017,H743*I743+J743*K743+L743*M743,0)</f>
        <v>0</v>
      </c>
      <c r="O743" s="54">
        <f t="shared" ref="O743:O752" si="163">IF(F743=2018,H743*I743+J743*K743+L743*M743,0)</f>
        <v>0</v>
      </c>
      <c r="P743" s="54">
        <f t="shared" ref="P743:P752" si="164">IF(F743=2019,H743*I743+J743*K743+L743*M743,0)</f>
        <v>0</v>
      </c>
      <c r="Q743">
        <f t="shared" ref="Q743:Q752" si="165">H743*I743</f>
        <v>0</v>
      </c>
      <c r="R743">
        <f t="shared" ref="R743:R752" si="166">J743*K743</f>
        <v>0</v>
      </c>
      <c r="S743">
        <f t="shared" ref="S743:S752" si="167">L743*M743</f>
        <v>0</v>
      </c>
      <c r="Y743" t="s">
        <v>315</v>
      </c>
      <c r="Z743" t="s">
        <v>313</v>
      </c>
    </row>
    <row r="744" spans="2:26" ht="15.75" hidden="1" outlineLevel="1" x14ac:dyDescent="0.25">
      <c r="B744" s="48">
        <v>2</v>
      </c>
      <c r="C744" s="49" t="s">
        <v>232</v>
      </c>
      <c r="D744" s="50" t="s">
        <v>35</v>
      </c>
      <c r="E744" s="51">
        <v>208</v>
      </c>
      <c r="F744" s="48">
        <v>2017</v>
      </c>
      <c r="G744" s="52" t="s">
        <v>36</v>
      </c>
      <c r="H744" s="53"/>
      <c r="I744" s="54">
        <v>617.1</v>
      </c>
      <c r="J744" s="53"/>
      <c r="K744" s="54">
        <v>463.73999999999995</v>
      </c>
      <c r="L744" s="53"/>
      <c r="M744" s="54">
        <v>555.78</v>
      </c>
      <c r="N744" s="54">
        <f t="shared" si="162"/>
        <v>0</v>
      </c>
      <c r="O744" s="54">
        <f t="shared" si="163"/>
        <v>0</v>
      </c>
      <c r="P744" s="54">
        <f t="shared" si="164"/>
        <v>0</v>
      </c>
      <c r="Q744">
        <f t="shared" si="165"/>
        <v>0</v>
      </c>
      <c r="R744">
        <f t="shared" si="166"/>
        <v>0</v>
      </c>
      <c r="S744">
        <f t="shared" si="167"/>
        <v>0</v>
      </c>
      <c r="Y744" t="s">
        <v>316</v>
      </c>
      <c r="Z744" t="s">
        <v>313</v>
      </c>
    </row>
    <row r="745" spans="2:26" ht="15.75" hidden="1" outlineLevel="1" x14ac:dyDescent="0.25">
      <c r="B745" s="48">
        <v>3</v>
      </c>
      <c r="C745" s="49" t="s">
        <v>317</v>
      </c>
      <c r="D745" s="50" t="s">
        <v>54</v>
      </c>
      <c r="E745" s="51">
        <v>192</v>
      </c>
      <c r="F745" s="48">
        <v>2018</v>
      </c>
      <c r="G745" s="52" t="s">
        <v>36</v>
      </c>
      <c r="H745" s="53"/>
      <c r="I745" s="54">
        <v>353.1</v>
      </c>
      <c r="J745" s="53"/>
      <c r="K745" s="54">
        <v>265.5</v>
      </c>
      <c r="L745" s="53"/>
      <c r="M745" s="54">
        <v>318.59999999999997</v>
      </c>
      <c r="N745" s="54">
        <f t="shared" si="162"/>
        <v>0</v>
      </c>
      <c r="O745" s="54">
        <f t="shared" si="163"/>
        <v>0</v>
      </c>
      <c r="P745" s="54">
        <f t="shared" si="164"/>
        <v>0</v>
      </c>
      <c r="Q745">
        <f t="shared" si="165"/>
        <v>0</v>
      </c>
      <c r="R745">
        <f t="shared" si="166"/>
        <v>0</v>
      </c>
      <c r="S745">
        <f t="shared" si="167"/>
        <v>0</v>
      </c>
      <c r="Y745" t="s">
        <v>318</v>
      </c>
      <c r="Z745" t="s">
        <v>313</v>
      </c>
    </row>
    <row r="746" spans="2:26" ht="30" hidden="1" outlineLevel="1" x14ac:dyDescent="0.25">
      <c r="B746" s="48">
        <v>4</v>
      </c>
      <c r="C746" s="49" t="s">
        <v>319</v>
      </c>
      <c r="D746" s="50" t="s">
        <v>35</v>
      </c>
      <c r="E746" s="51">
        <v>176</v>
      </c>
      <c r="F746" s="48">
        <v>2017</v>
      </c>
      <c r="G746" s="52" t="s">
        <v>36</v>
      </c>
      <c r="H746" s="53"/>
      <c r="I746" s="54">
        <v>452.1</v>
      </c>
      <c r="J746" s="53"/>
      <c r="K746" s="54">
        <v>339.84</v>
      </c>
      <c r="L746" s="53"/>
      <c r="M746" s="54">
        <v>407.09999999999997</v>
      </c>
      <c r="N746" s="54">
        <f t="shared" si="162"/>
        <v>0</v>
      </c>
      <c r="O746" s="54">
        <f t="shared" si="163"/>
        <v>0</v>
      </c>
      <c r="P746" s="54">
        <f t="shared" si="164"/>
        <v>0</v>
      </c>
      <c r="Q746">
        <f t="shared" si="165"/>
        <v>0</v>
      </c>
      <c r="R746">
        <f t="shared" si="166"/>
        <v>0</v>
      </c>
      <c r="S746">
        <f t="shared" si="167"/>
        <v>0</v>
      </c>
      <c r="Y746" t="s">
        <v>320</v>
      </c>
      <c r="Z746" t="s">
        <v>313</v>
      </c>
    </row>
    <row r="747" spans="2:26" ht="15.75" hidden="1" outlineLevel="1" x14ac:dyDescent="0.25">
      <c r="B747" s="48">
        <v>5</v>
      </c>
      <c r="C747" s="49" t="s">
        <v>137</v>
      </c>
      <c r="D747" s="50" t="s">
        <v>35</v>
      </c>
      <c r="E747" s="51">
        <v>400</v>
      </c>
      <c r="F747" s="48">
        <v>2019</v>
      </c>
      <c r="G747" s="52" t="s">
        <v>36</v>
      </c>
      <c r="H747" s="53"/>
      <c r="I747" s="54">
        <v>889.90000000000009</v>
      </c>
      <c r="J747" s="53"/>
      <c r="K747" s="54">
        <v>669.06</v>
      </c>
      <c r="L747" s="53"/>
      <c r="M747" s="54">
        <v>801.21999999999991</v>
      </c>
      <c r="N747" s="54">
        <f t="shared" si="162"/>
        <v>0</v>
      </c>
      <c r="O747" s="54">
        <f t="shared" si="163"/>
        <v>0</v>
      </c>
      <c r="P747" s="54">
        <f t="shared" si="164"/>
        <v>0</v>
      </c>
      <c r="Q747">
        <f t="shared" si="165"/>
        <v>0</v>
      </c>
      <c r="R747">
        <f t="shared" si="166"/>
        <v>0</v>
      </c>
      <c r="S747">
        <f t="shared" si="167"/>
        <v>0</v>
      </c>
      <c r="Y747" t="s">
        <v>52</v>
      </c>
      <c r="Z747" t="s">
        <v>313</v>
      </c>
    </row>
    <row r="748" spans="2:26" ht="15.75" hidden="1" outlineLevel="1" x14ac:dyDescent="0.25">
      <c r="B748" s="48">
        <v>6</v>
      </c>
      <c r="C748" s="49" t="s">
        <v>138</v>
      </c>
      <c r="D748" s="50" t="s">
        <v>35</v>
      </c>
      <c r="E748" s="51">
        <v>400</v>
      </c>
      <c r="F748" s="48">
        <v>2019</v>
      </c>
      <c r="G748" s="52" t="s">
        <v>36</v>
      </c>
      <c r="H748" s="53"/>
      <c r="I748" s="54">
        <v>889.90000000000009</v>
      </c>
      <c r="J748" s="53"/>
      <c r="K748" s="54">
        <v>669.06</v>
      </c>
      <c r="L748" s="53"/>
      <c r="M748" s="54">
        <v>801.21999999999991</v>
      </c>
      <c r="N748" s="54">
        <f t="shared" si="162"/>
        <v>0</v>
      </c>
      <c r="O748" s="54">
        <f t="shared" si="163"/>
        <v>0</v>
      </c>
      <c r="P748" s="54">
        <f t="shared" si="164"/>
        <v>0</v>
      </c>
      <c r="Q748">
        <f t="shared" si="165"/>
        <v>0</v>
      </c>
      <c r="R748">
        <f t="shared" si="166"/>
        <v>0</v>
      </c>
      <c r="S748">
        <f t="shared" si="167"/>
        <v>0</v>
      </c>
      <c r="Y748" t="s">
        <v>52</v>
      </c>
      <c r="Z748" t="s">
        <v>313</v>
      </c>
    </row>
    <row r="749" spans="2:26" ht="15.75" hidden="1" outlineLevel="1" x14ac:dyDescent="0.25">
      <c r="B749" s="48">
        <v>7</v>
      </c>
      <c r="C749" s="49" t="s">
        <v>321</v>
      </c>
      <c r="D749" s="50" t="s">
        <v>54</v>
      </c>
      <c r="E749" s="51">
        <v>288</v>
      </c>
      <c r="F749" s="48">
        <v>2017</v>
      </c>
      <c r="G749" s="52" t="s">
        <v>36</v>
      </c>
      <c r="H749" s="53"/>
      <c r="I749" s="54">
        <v>517</v>
      </c>
      <c r="J749" s="53"/>
      <c r="K749" s="54">
        <v>388.21999999999997</v>
      </c>
      <c r="L749" s="53"/>
      <c r="M749" s="54">
        <v>466.09999999999997</v>
      </c>
      <c r="N749" s="54">
        <f t="shared" si="162"/>
        <v>0</v>
      </c>
      <c r="O749" s="54">
        <f t="shared" si="163"/>
        <v>0</v>
      </c>
      <c r="P749" s="54">
        <f t="shared" si="164"/>
        <v>0</v>
      </c>
      <c r="Q749">
        <f t="shared" si="165"/>
        <v>0</v>
      </c>
      <c r="R749">
        <f t="shared" si="166"/>
        <v>0</v>
      </c>
      <c r="S749">
        <f t="shared" si="167"/>
        <v>0</v>
      </c>
      <c r="Y749" t="s">
        <v>322</v>
      </c>
      <c r="Z749" t="s">
        <v>313</v>
      </c>
    </row>
    <row r="750" spans="2:26" ht="30" hidden="1" outlineLevel="1" x14ac:dyDescent="0.25">
      <c r="B750" s="48">
        <v>8</v>
      </c>
      <c r="C750" s="49" t="s">
        <v>323</v>
      </c>
      <c r="D750" s="50" t="s">
        <v>35</v>
      </c>
      <c r="E750" s="51">
        <v>176</v>
      </c>
      <c r="F750" s="48">
        <v>2017</v>
      </c>
      <c r="G750" s="52" t="s">
        <v>36</v>
      </c>
      <c r="H750" s="53"/>
      <c r="I750" s="54">
        <v>510.40000000000003</v>
      </c>
      <c r="J750" s="53"/>
      <c r="K750" s="54">
        <v>383.5</v>
      </c>
      <c r="L750" s="53"/>
      <c r="M750" s="54">
        <v>460.2</v>
      </c>
      <c r="N750" s="54">
        <f t="shared" si="162"/>
        <v>0</v>
      </c>
      <c r="O750" s="54">
        <f t="shared" si="163"/>
        <v>0</v>
      </c>
      <c r="P750" s="54">
        <f t="shared" si="164"/>
        <v>0</v>
      </c>
      <c r="Q750">
        <f t="shared" si="165"/>
        <v>0</v>
      </c>
      <c r="R750">
        <f t="shared" si="166"/>
        <v>0</v>
      </c>
      <c r="S750">
        <f t="shared" si="167"/>
        <v>0</v>
      </c>
      <c r="Y750" t="s">
        <v>324</v>
      </c>
      <c r="Z750" t="s">
        <v>313</v>
      </c>
    </row>
    <row r="751" spans="2:26" ht="15.75" hidden="1" outlineLevel="1" x14ac:dyDescent="0.25">
      <c r="B751" s="48">
        <v>9</v>
      </c>
      <c r="C751" s="49" t="s">
        <v>139</v>
      </c>
      <c r="D751" s="50" t="s">
        <v>35</v>
      </c>
      <c r="E751" s="51">
        <v>240</v>
      </c>
      <c r="F751" s="48">
        <v>2019</v>
      </c>
      <c r="G751" s="52" t="s">
        <v>36</v>
      </c>
      <c r="H751" s="53"/>
      <c r="I751" s="54">
        <v>742.50000000000011</v>
      </c>
      <c r="J751" s="53"/>
      <c r="K751" s="54">
        <v>558.14</v>
      </c>
      <c r="L751" s="53"/>
      <c r="M751" s="54">
        <v>669.06</v>
      </c>
      <c r="N751" s="54">
        <f t="shared" si="162"/>
        <v>0</v>
      </c>
      <c r="O751" s="54">
        <f t="shared" si="163"/>
        <v>0</v>
      </c>
      <c r="P751" s="54">
        <f t="shared" si="164"/>
        <v>0</v>
      </c>
      <c r="Q751">
        <f t="shared" si="165"/>
        <v>0</v>
      </c>
      <c r="R751">
        <f t="shared" si="166"/>
        <v>0</v>
      </c>
      <c r="S751">
        <f t="shared" si="167"/>
        <v>0</v>
      </c>
      <c r="Y751" t="s">
        <v>52</v>
      </c>
      <c r="Z751" t="s">
        <v>313</v>
      </c>
    </row>
    <row r="752" spans="2:26" ht="15.75" hidden="1" outlineLevel="1" x14ac:dyDescent="0.25">
      <c r="B752" s="48">
        <v>10</v>
      </c>
      <c r="C752" s="49" t="s">
        <v>325</v>
      </c>
      <c r="D752" s="50" t="s">
        <v>35</v>
      </c>
      <c r="E752" s="51">
        <v>240</v>
      </c>
      <c r="F752" s="48">
        <v>2019</v>
      </c>
      <c r="G752" s="52" t="s">
        <v>36</v>
      </c>
      <c r="H752" s="53"/>
      <c r="I752" s="54">
        <v>742.50000000000011</v>
      </c>
      <c r="J752" s="53"/>
      <c r="K752" s="54">
        <v>558.14</v>
      </c>
      <c r="L752" s="53"/>
      <c r="M752" s="54">
        <v>669.06</v>
      </c>
      <c r="N752" s="54">
        <f t="shared" si="162"/>
        <v>0</v>
      </c>
      <c r="O752" s="54">
        <f t="shared" si="163"/>
        <v>0</v>
      </c>
      <c r="P752" s="54">
        <f t="shared" si="164"/>
        <v>0</v>
      </c>
      <c r="Q752">
        <f t="shared" si="165"/>
        <v>0</v>
      </c>
      <c r="R752">
        <f t="shared" si="166"/>
        <v>0</v>
      </c>
      <c r="S752">
        <f t="shared" si="167"/>
        <v>0</v>
      </c>
      <c r="Y752" t="s">
        <v>52</v>
      </c>
      <c r="Z752" t="s">
        <v>313</v>
      </c>
    </row>
    <row r="753" spans="2:26" ht="18.75" hidden="1" outlineLevel="1" x14ac:dyDescent="0.25">
      <c r="B753" s="93" t="s">
        <v>48</v>
      </c>
      <c r="C753" s="94"/>
      <c r="D753" s="94"/>
      <c r="E753" s="94"/>
      <c r="F753" s="94"/>
      <c r="G753" s="94"/>
      <c r="H753" s="94"/>
      <c r="I753" s="94"/>
      <c r="J753" s="94"/>
      <c r="K753" s="94"/>
      <c r="L753" s="94"/>
      <c r="M753" s="94"/>
      <c r="N753" s="94"/>
      <c r="O753" s="94"/>
      <c r="P753" s="95"/>
      <c r="Z753" t="s">
        <v>313</v>
      </c>
    </row>
    <row r="754" spans="2:26" ht="30" hidden="1" outlineLevel="1" x14ac:dyDescent="0.25">
      <c r="B754" s="48">
        <v>1</v>
      </c>
      <c r="C754" s="49" t="s">
        <v>326</v>
      </c>
      <c r="D754" s="50" t="s">
        <v>35</v>
      </c>
      <c r="E754" s="51">
        <v>160</v>
      </c>
      <c r="F754" s="48">
        <v>2017</v>
      </c>
      <c r="G754" s="52" t="s">
        <v>36</v>
      </c>
      <c r="H754" s="53"/>
      <c r="I754" s="54">
        <v>644.6</v>
      </c>
      <c r="J754" s="53"/>
      <c r="K754" s="54">
        <v>484.97999999999996</v>
      </c>
      <c r="L754" s="53"/>
      <c r="M754" s="54">
        <v>580.55999999999995</v>
      </c>
      <c r="N754" s="54">
        <f t="shared" ref="N754:N759" si="168">IF(F754=2017,H754*I754+J754*K754+L754*M754,0)</f>
        <v>0</v>
      </c>
      <c r="O754" s="54">
        <f t="shared" ref="O754:O759" si="169">IF(F754=2018,H754*I754+J754*K754+L754*M754,0)</f>
        <v>0</v>
      </c>
      <c r="P754" s="54">
        <f t="shared" ref="P754:P759" si="170">IF(F754=2019,H754*I754+J754*K754+L754*M754,0)</f>
        <v>0</v>
      </c>
      <c r="Q754">
        <f t="shared" ref="Q754:Q759" si="171">H754*I754</f>
        <v>0</v>
      </c>
      <c r="R754">
        <f t="shared" ref="R754:R759" si="172">J754*K754</f>
        <v>0</v>
      </c>
      <c r="S754">
        <f t="shared" ref="S754:S759" si="173">L754*M754</f>
        <v>0</v>
      </c>
      <c r="Y754" t="s">
        <v>327</v>
      </c>
      <c r="Z754" t="s">
        <v>313</v>
      </c>
    </row>
    <row r="755" spans="2:26" ht="45" hidden="1" outlineLevel="1" x14ac:dyDescent="0.25">
      <c r="B755" s="48">
        <v>2</v>
      </c>
      <c r="C755" s="49" t="s">
        <v>328</v>
      </c>
      <c r="D755" s="50" t="s">
        <v>35</v>
      </c>
      <c r="E755" s="51">
        <v>288</v>
      </c>
      <c r="F755" s="48">
        <v>2019</v>
      </c>
      <c r="G755" s="52" t="s">
        <v>36</v>
      </c>
      <c r="H755" s="53"/>
      <c r="I755" s="54">
        <v>742.50000000000011</v>
      </c>
      <c r="J755" s="53"/>
      <c r="K755" s="54">
        <v>558.14</v>
      </c>
      <c r="L755" s="53"/>
      <c r="M755" s="54">
        <v>669.06</v>
      </c>
      <c r="N755" s="54">
        <f t="shared" si="168"/>
        <v>0</v>
      </c>
      <c r="O755" s="54">
        <f t="shared" si="169"/>
        <v>0</v>
      </c>
      <c r="P755" s="54">
        <f t="shared" si="170"/>
        <v>0</v>
      </c>
      <c r="Q755">
        <f t="shared" si="171"/>
        <v>0</v>
      </c>
      <c r="R755">
        <f t="shared" si="172"/>
        <v>0</v>
      </c>
      <c r="S755">
        <f t="shared" si="173"/>
        <v>0</v>
      </c>
      <c r="Y755" t="s">
        <v>52</v>
      </c>
      <c r="Z755" t="s">
        <v>313</v>
      </c>
    </row>
    <row r="756" spans="2:26" ht="75" hidden="1" outlineLevel="1" x14ac:dyDescent="0.25">
      <c r="B756" s="48">
        <v>3</v>
      </c>
      <c r="C756" s="49" t="s">
        <v>329</v>
      </c>
      <c r="D756" s="50" t="s">
        <v>35</v>
      </c>
      <c r="E756" s="51">
        <v>288</v>
      </c>
      <c r="F756" s="48">
        <v>2019</v>
      </c>
      <c r="G756" s="52" t="s">
        <v>36</v>
      </c>
      <c r="H756" s="53"/>
      <c r="I756" s="54">
        <v>742.50000000000011</v>
      </c>
      <c r="J756" s="53"/>
      <c r="K756" s="54">
        <v>558.14</v>
      </c>
      <c r="L756" s="53"/>
      <c r="M756" s="54">
        <v>669.06</v>
      </c>
      <c r="N756" s="54">
        <f t="shared" si="168"/>
        <v>0</v>
      </c>
      <c r="O756" s="54">
        <f t="shared" si="169"/>
        <v>0</v>
      </c>
      <c r="P756" s="54">
        <f t="shared" si="170"/>
        <v>0</v>
      </c>
      <c r="Q756">
        <f t="shared" si="171"/>
        <v>0</v>
      </c>
      <c r="R756">
        <f t="shared" si="172"/>
        <v>0</v>
      </c>
      <c r="S756">
        <f t="shared" si="173"/>
        <v>0</v>
      </c>
      <c r="Y756" t="s">
        <v>52</v>
      </c>
      <c r="Z756" t="s">
        <v>313</v>
      </c>
    </row>
    <row r="757" spans="2:26" ht="45" hidden="1" outlineLevel="1" x14ac:dyDescent="0.25">
      <c r="B757" s="48">
        <v>4</v>
      </c>
      <c r="C757" s="49" t="s">
        <v>330</v>
      </c>
      <c r="D757" s="50" t="s">
        <v>35</v>
      </c>
      <c r="E757" s="51">
        <v>224</v>
      </c>
      <c r="F757" s="48">
        <v>2017</v>
      </c>
      <c r="G757" s="52" t="s">
        <v>36</v>
      </c>
      <c r="H757" s="53"/>
      <c r="I757" s="54">
        <v>588.5</v>
      </c>
      <c r="J757" s="53"/>
      <c r="K757" s="54">
        <v>442.5</v>
      </c>
      <c r="L757" s="53"/>
      <c r="M757" s="54">
        <v>529.81999999999994</v>
      </c>
      <c r="N757" s="54">
        <f t="shared" si="168"/>
        <v>0</v>
      </c>
      <c r="O757" s="54">
        <f t="shared" si="169"/>
        <v>0</v>
      </c>
      <c r="P757" s="54">
        <f t="shared" si="170"/>
        <v>0</v>
      </c>
      <c r="Q757">
        <f t="shared" si="171"/>
        <v>0</v>
      </c>
      <c r="R757">
        <f t="shared" si="172"/>
        <v>0</v>
      </c>
      <c r="S757">
        <f t="shared" si="173"/>
        <v>0</v>
      </c>
      <c r="Y757" t="s">
        <v>331</v>
      </c>
      <c r="Z757" t="s">
        <v>313</v>
      </c>
    </row>
    <row r="758" spans="2:26" ht="30" hidden="1" outlineLevel="1" x14ac:dyDescent="0.25">
      <c r="B758" s="48">
        <v>5</v>
      </c>
      <c r="C758" s="49" t="s">
        <v>332</v>
      </c>
      <c r="D758" s="50" t="s">
        <v>35</v>
      </c>
      <c r="E758" s="51">
        <v>208</v>
      </c>
      <c r="F758" s="48">
        <v>2017</v>
      </c>
      <c r="G758" s="52" t="s">
        <v>36</v>
      </c>
      <c r="H758" s="53"/>
      <c r="I758" s="54">
        <v>443.3</v>
      </c>
      <c r="J758" s="53"/>
      <c r="K758" s="54">
        <v>332.76</v>
      </c>
      <c r="L758" s="53"/>
      <c r="M758" s="54">
        <v>398.84</v>
      </c>
      <c r="N758" s="54">
        <f t="shared" si="168"/>
        <v>0</v>
      </c>
      <c r="O758" s="54">
        <f t="shared" si="169"/>
        <v>0</v>
      </c>
      <c r="P758" s="54">
        <f t="shared" si="170"/>
        <v>0</v>
      </c>
      <c r="Q758">
        <f t="shared" si="171"/>
        <v>0</v>
      </c>
      <c r="R758">
        <f t="shared" si="172"/>
        <v>0</v>
      </c>
      <c r="S758">
        <f t="shared" si="173"/>
        <v>0</v>
      </c>
      <c r="Y758" t="s">
        <v>333</v>
      </c>
      <c r="Z758" t="s">
        <v>313</v>
      </c>
    </row>
    <row r="759" spans="2:26" ht="15.75" hidden="1" outlineLevel="1" x14ac:dyDescent="0.25">
      <c r="B759" s="48">
        <v>6</v>
      </c>
      <c r="C759" s="49" t="s">
        <v>334</v>
      </c>
      <c r="D759" s="50" t="s">
        <v>35</v>
      </c>
      <c r="E759" s="51">
        <v>192</v>
      </c>
      <c r="F759" s="48">
        <v>2019</v>
      </c>
      <c r="G759" s="52" t="s">
        <v>36</v>
      </c>
      <c r="H759" s="53"/>
      <c r="I759" s="54">
        <v>742.50000000000011</v>
      </c>
      <c r="J759" s="53"/>
      <c r="K759" s="54">
        <v>558.14</v>
      </c>
      <c r="L759" s="53"/>
      <c r="M759" s="54">
        <v>669.06</v>
      </c>
      <c r="N759" s="54">
        <f t="shared" si="168"/>
        <v>0</v>
      </c>
      <c r="O759" s="54">
        <f t="shared" si="169"/>
        <v>0</v>
      </c>
      <c r="P759" s="54">
        <f t="shared" si="170"/>
        <v>0</v>
      </c>
      <c r="Q759">
        <f t="shared" si="171"/>
        <v>0</v>
      </c>
      <c r="R759">
        <f t="shared" si="172"/>
        <v>0</v>
      </c>
      <c r="S759">
        <f t="shared" si="173"/>
        <v>0</v>
      </c>
      <c r="Y759" t="s">
        <v>52</v>
      </c>
      <c r="Z759" t="s">
        <v>313</v>
      </c>
    </row>
    <row r="760" spans="2:26" hidden="1" outlineLevel="1" x14ac:dyDescent="0.25">
      <c r="Z760" t="s">
        <v>313</v>
      </c>
    </row>
    <row r="761" spans="2:26" ht="18.75" hidden="1" outlineLevel="1" x14ac:dyDescent="0.25">
      <c r="B761" s="39" t="s">
        <v>68</v>
      </c>
      <c r="C761" s="40"/>
      <c r="D761" s="55"/>
      <c r="E761" s="41"/>
      <c r="F761" s="56"/>
      <c r="G761" s="40"/>
      <c r="H761" s="41"/>
      <c r="I761" s="42"/>
      <c r="J761" s="56"/>
      <c r="K761" s="42"/>
      <c r="L761" s="41"/>
      <c r="M761" s="42"/>
      <c r="N761" s="41"/>
      <c r="O761" s="41"/>
      <c r="P761" s="56"/>
      <c r="Z761" t="s">
        <v>313</v>
      </c>
    </row>
    <row r="762" spans="2:26" ht="51" hidden="1" outlineLevel="1" x14ac:dyDescent="0.25">
      <c r="B762" s="43" t="s">
        <v>23</v>
      </c>
      <c r="C762" s="44" t="s">
        <v>24</v>
      </c>
      <c r="D762" s="44" t="s">
        <v>25</v>
      </c>
      <c r="E762" s="44" t="s">
        <v>26</v>
      </c>
      <c r="F762" s="44" t="s">
        <v>27</v>
      </c>
      <c r="G762" s="44" t="s">
        <v>28</v>
      </c>
      <c r="H762" s="44" t="s">
        <v>69</v>
      </c>
      <c r="I762" s="45" t="s">
        <v>69</v>
      </c>
      <c r="J762" s="44" t="s">
        <v>622</v>
      </c>
      <c r="K762" s="45" t="s">
        <v>70</v>
      </c>
      <c r="L762" s="44" t="s">
        <v>623</v>
      </c>
      <c r="M762" s="45" t="s">
        <v>71</v>
      </c>
      <c r="N762" s="46">
        <v>2017</v>
      </c>
      <c r="O762" s="46">
        <v>2018</v>
      </c>
      <c r="P762" s="47">
        <v>2019</v>
      </c>
      <c r="Z762" t="s">
        <v>313</v>
      </c>
    </row>
    <row r="763" spans="2:26" ht="18.75" hidden="1" outlineLevel="1" x14ac:dyDescent="0.25">
      <c r="B763" s="93" t="s">
        <v>33</v>
      </c>
      <c r="C763" s="94"/>
      <c r="D763" s="94"/>
      <c r="E763" s="94"/>
      <c r="F763" s="94"/>
      <c r="G763" s="94"/>
      <c r="H763" s="94"/>
      <c r="I763" s="94"/>
      <c r="J763" s="94"/>
      <c r="K763" s="94"/>
      <c r="L763" s="94"/>
      <c r="M763" s="94"/>
      <c r="N763" s="94"/>
      <c r="O763" s="94"/>
      <c r="P763" s="95"/>
      <c r="Z763" t="s">
        <v>313</v>
      </c>
    </row>
    <row r="764" spans="2:26" ht="30" hidden="1" outlineLevel="1" x14ac:dyDescent="0.25">
      <c r="B764" s="48">
        <v>1</v>
      </c>
      <c r="C764" s="49" t="s">
        <v>314</v>
      </c>
      <c r="D764" s="50" t="s">
        <v>72</v>
      </c>
      <c r="E764" s="51"/>
      <c r="F764" s="48">
        <v>2018</v>
      </c>
      <c r="G764" s="52" t="s">
        <v>73</v>
      </c>
      <c r="H764" s="57" t="s">
        <v>69</v>
      </c>
      <c r="I764" s="58" t="s">
        <v>69</v>
      </c>
      <c r="J764" s="53"/>
      <c r="K764" s="54">
        <v>580</v>
      </c>
      <c r="L764" s="53"/>
      <c r="M764" s="54">
        <v>695</v>
      </c>
      <c r="N764" s="59">
        <f t="shared" ref="N764:N771" si="174">IF(F764=2017,J764*K764+L764*M764,0)</f>
        <v>0</v>
      </c>
      <c r="O764" s="54">
        <f t="shared" ref="O764:O771" si="175">IF(F764=2018,J764*K764+L764*M764,0)</f>
        <v>0</v>
      </c>
      <c r="P764" s="54">
        <f t="shared" ref="P764:P771" si="176">IF(F764=2019,J764*K764+L764*M764,0)</f>
        <v>0</v>
      </c>
      <c r="T764">
        <f t="shared" ref="T764:T771" si="177">J764*K764</f>
        <v>0</v>
      </c>
      <c r="U764">
        <f t="shared" ref="U764:U771" si="178">L764*M764</f>
        <v>0</v>
      </c>
      <c r="Y764" t="s">
        <v>52</v>
      </c>
      <c r="Z764" t="s">
        <v>313</v>
      </c>
    </row>
    <row r="765" spans="2:26" ht="30" hidden="1" outlineLevel="1" x14ac:dyDescent="0.25">
      <c r="B765" s="48">
        <v>2</v>
      </c>
      <c r="C765" s="49" t="s">
        <v>232</v>
      </c>
      <c r="D765" s="50" t="s">
        <v>72</v>
      </c>
      <c r="E765" s="51"/>
      <c r="F765" s="48">
        <v>2019</v>
      </c>
      <c r="G765" s="52" t="s">
        <v>73</v>
      </c>
      <c r="H765" s="57" t="s">
        <v>69</v>
      </c>
      <c r="I765" s="58" t="s">
        <v>69</v>
      </c>
      <c r="J765" s="53"/>
      <c r="K765" s="54">
        <v>580</v>
      </c>
      <c r="L765" s="53"/>
      <c r="M765" s="54">
        <v>695</v>
      </c>
      <c r="N765" s="59">
        <f t="shared" si="174"/>
        <v>0</v>
      </c>
      <c r="O765" s="54">
        <f t="shared" si="175"/>
        <v>0</v>
      </c>
      <c r="P765" s="54">
        <f t="shared" si="176"/>
        <v>0</v>
      </c>
      <c r="T765">
        <f t="shared" si="177"/>
        <v>0</v>
      </c>
      <c r="U765">
        <f t="shared" si="178"/>
        <v>0</v>
      </c>
      <c r="Y765" t="s">
        <v>52</v>
      </c>
      <c r="Z765" t="s">
        <v>313</v>
      </c>
    </row>
    <row r="766" spans="2:26" ht="30" hidden="1" outlineLevel="1" x14ac:dyDescent="0.25">
      <c r="B766" s="48">
        <v>3</v>
      </c>
      <c r="C766" s="49" t="s">
        <v>319</v>
      </c>
      <c r="D766" s="50" t="s">
        <v>72</v>
      </c>
      <c r="E766" s="51"/>
      <c r="F766" s="48">
        <v>2017</v>
      </c>
      <c r="G766" s="52" t="s">
        <v>73</v>
      </c>
      <c r="H766" s="57" t="s">
        <v>69</v>
      </c>
      <c r="I766" s="58" t="s">
        <v>69</v>
      </c>
      <c r="J766" s="53"/>
      <c r="K766" s="54">
        <v>580</v>
      </c>
      <c r="L766" s="53"/>
      <c r="M766" s="54">
        <v>695</v>
      </c>
      <c r="N766" s="59">
        <f t="shared" si="174"/>
        <v>0</v>
      </c>
      <c r="O766" s="54">
        <f t="shared" si="175"/>
        <v>0</v>
      </c>
      <c r="P766" s="54">
        <f t="shared" si="176"/>
        <v>0</v>
      </c>
      <c r="T766">
        <f t="shared" si="177"/>
        <v>0</v>
      </c>
      <c r="U766">
        <f t="shared" si="178"/>
        <v>0</v>
      </c>
      <c r="Y766" t="s">
        <v>335</v>
      </c>
      <c r="Z766" t="s">
        <v>313</v>
      </c>
    </row>
    <row r="767" spans="2:26" ht="30" hidden="1" outlineLevel="1" x14ac:dyDescent="0.25">
      <c r="B767" s="48">
        <v>4</v>
      </c>
      <c r="C767" s="49" t="s">
        <v>137</v>
      </c>
      <c r="D767" s="50" t="s">
        <v>72</v>
      </c>
      <c r="E767" s="51"/>
      <c r="F767" s="48">
        <v>2019</v>
      </c>
      <c r="G767" s="52" t="s">
        <v>73</v>
      </c>
      <c r="H767" s="57" t="s">
        <v>69</v>
      </c>
      <c r="I767" s="58" t="s">
        <v>69</v>
      </c>
      <c r="J767" s="53"/>
      <c r="K767" s="54">
        <v>580</v>
      </c>
      <c r="L767" s="53"/>
      <c r="M767" s="54">
        <v>695</v>
      </c>
      <c r="N767" s="59">
        <f t="shared" si="174"/>
        <v>0</v>
      </c>
      <c r="O767" s="54">
        <f t="shared" si="175"/>
        <v>0</v>
      </c>
      <c r="P767" s="54">
        <f t="shared" si="176"/>
        <v>0</v>
      </c>
      <c r="T767">
        <f t="shared" si="177"/>
        <v>0</v>
      </c>
      <c r="U767">
        <f t="shared" si="178"/>
        <v>0</v>
      </c>
      <c r="Y767" t="s">
        <v>52</v>
      </c>
      <c r="Z767" t="s">
        <v>313</v>
      </c>
    </row>
    <row r="768" spans="2:26" ht="30" hidden="1" outlineLevel="1" x14ac:dyDescent="0.25">
      <c r="B768" s="48">
        <v>5</v>
      </c>
      <c r="C768" s="49" t="s">
        <v>138</v>
      </c>
      <c r="D768" s="50" t="s">
        <v>72</v>
      </c>
      <c r="E768" s="51"/>
      <c r="F768" s="48">
        <v>2019</v>
      </c>
      <c r="G768" s="52" t="s">
        <v>73</v>
      </c>
      <c r="H768" s="57" t="s">
        <v>69</v>
      </c>
      <c r="I768" s="58" t="s">
        <v>69</v>
      </c>
      <c r="J768" s="53"/>
      <c r="K768" s="54">
        <v>580</v>
      </c>
      <c r="L768" s="53"/>
      <c r="M768" s="54">
        <v>695</v>
      </c>
      <c r="N768" s="59">
        <f t="shared" si="174"/>
        <v>0</v>
      </c>
      <c r="O768" s="54">
        <f t="shared" si="175"/>
        <v>0</v>
      </c>
      <c r="P768" s="54">
        <f t="shared" si="176"/>
        <v>0</v>
      </c>
      <c r="T768">
        <f t="shared" si="177"/>
        <v>0</v>
      </c>
      <c r="U768">
        <f t="shared" si="178"/>
        <v>0</v>
      </c>
      <c r="Y768" t="s">
        <v>52</v>
      </c>
      <c r="Z768" t="s">
        <v>313</v>
      </c>
    </row>
    <row r="769" spans="2:26" ht="30" hidden="1" outlineLevel="1" x14ac:dyDescent="0.25">
      <c r="B769" s="48">
        <v>6</v>
      </c>
      <c r="C769" s="49" t="s">
        <v>323</v>
      </c>
      <c r="D769" s="50" t="s">
        <v>72</v>
      </c>
      <c r="E769" s="51"/>
      <c r="F769" s="48">
        <v>2017</v>
      </c>
      <c r="G769" s="52" t="s">
        <v>73</v>
      </c>
      <c r="H769" s="57" t="s">
        <v>69</v>
      </c>
      <c r="I769" s="58" t="s">
        <v>69</v>
      </c>
      <c r="J769" s="53"/>
      <c r="K769" s="54">
        <v>580</v>
      </c>
      <c r="L769" s="53"/>
      <c r="M769" s="54">
        <v>695</v>
      </c>
      <c r="N769" s="59">
        <f t="shared" si="174"/>
        <v>0</v>
      </c>
      <c r="O769" s="54">
        <f t="shared" si="175"/>
        <v>0</v>
      </c>
      <c r="P769" s="54">
        <f t="shared" si="176"/>
        <v>0</v>
      </c>
      <c r="T769">
        <f t="shared" si="177"/>
        <v>0</v>
      </c>
      <c r="U769">
        <f t="shared" si="178"/>
        <v>0</v>
      </c>
      <c r="Y769" t="s">
        <v>336</v>
      </c>
      <c r="Z769" t="s">
        <v>313</v>
      </c>
    </row>
    <row r="770" spans="2:26" ht="30" hidden="1" outlineLevel="1" x14ac:dyDescent="0.25">
      <c r="B770" s="48">
        <v>7</v>
      </c>
      <c r="C770" s="49" t="s">
        <v>139</v>
      </c>
      <c r="D770" s="50" t="s">
        <v>72</v>
      </c>
      <c r="E770" s="51"/>
      <c r="F770" s="48">
        <v>2019</v>
      </c>
      <c r="G770" s="52" t="s">
        <v>73</v>
      </c>
      <c r="H770" s="57" t="s">
        <v>69</v>
      </c>
      <c r="I770" s="58" t="s">
        <v>69</v>
      </c>
      <c r="J770" s="53"/>
      <c r="K770" s="54">
        <v>580</v>
      </c>
      <c r="L770" s="53"/>
      <c r="M770" s="54">
        <v>695</v>
      </c>
      <c r="N770" s="59">
        <f t="shared" si="174"/>
        <v>0</v>
      </c>
      <c r="O770" s="54">
        <f t="shared" si="175"/>
        <v>0</v>
      </c>
      <c r="P770" s="54">
        <f t="shared" si="176"/>
        <v>0</v>
      </c>
      <c r="T770">
        <f t="shared" si="177"/>
        <v>0</v>
      </c>
      <c r="U770">
        <f t="shared" si="178"/>
        <v>0</v>
      </c>
      <c r="Y770" t="s">
        <v>52</v>
      </c>
      <c r="Z770" t="s">
        <v>313</v>
      </c>
    </row>
    <row r="771" spans="2:26" ht="30" hidden="1" outlineLevel="1" x14ac:dyDescent="0.25">
      <c r="B771" s="48">
        <v>8</v>
      </c>
      <c r="C771" s="49" t="s">
        <v>325</v>
      </c>
      <c r="D771" s="50" t="s">
        <v>72</v>
      </c>
      <c r="E771" s="51"/>
      <c r="F771" s="48">
        <v>2019</v>
      </c>
      <c r="G771" s="52" t="s">
        <v>73</v>
      </c>
      <c r="H771" s="57" t="s">
        <v>69</v>
      </c>
      <c r="I771" s="58" t="s">
        <v>69</v>
      </c>
      <c r="J771" s="53"/>
      <c r="K771" s="54">
        <v>580</v>
      </c>
      <c r="L771" s="53"/>
      <c r="M771" s="54">
        <v>695</v>
      </c>
      <c r="N771" s="59">
        <f t="shared" si="174"/>
        <v>0</v>
      </c>
      <c r="O771" s="54">
        <f t="shared" si="175"/>
        <v>0</v>
      </c>
      <c r="P771" s="54">
        <f t="shared" si="176"/>
        <v>0</v>
      </c>
      <c r="T771">
        <f t="shared" si="177"/>
        <v>0</v>
      </c>
      <c r="U771">
        <f t="shared" si="178"/>
        <v>0</v>
      </c>
      <c r="Y771" t="s">
        <v>52</v>
      </c>
      <c r="Z771" t="s">
        <v>313</v>
      </c>
    </row>
    <row r="772" spans="2:26" ht="18.75" hidden="1" outlineLevel="1" x14ac:dyDescent="0.25">
      <c r="B772" s="93" t="s">
        <v>48</v>
      </c>
      <c r="C772" s="94"/>
      <c r="D772" s="94"/>
      <c r="E772" s="94"/>
      <c r="F772" s="94"/>
      <c r="G772" s="94"/>
      <c r="H772" s="94"/>
      <c r="I772" s="94"/>
      <c r="J772" s="94"/>
      <c r="K772" s="94"/>
      <c r="L772" s="94"/>
      <c r="M772" s="94"/>
      <c r="N772" s="94"/>
      <c r="O772" s="94"/>
      <c r="P772" s="95"/>
      <c r="Z772" t="s">
        <v>313</v>
      </c>
    </row>
    <row r="773" spans="2:26" ht="30" hidden="1" outlineLevel="1" x14ac:dyDescent="0.25">
      <c r="B773" s="48">
        <v>1</v>
      </c>
      <c r="C773" s="49" t="s">
        <v>326</v>
      </c>
      <c r="D773" s="50" t="s">
        <v>72</v>
      </c>
      <c r="E773" s="51"/>
      <c r="F773" s="48">
        <v>2017</v>
      </c>
      <c r="G773" s="52" t="s">
        <v>73</v>
      </c>
      <c r="H773" s="57" t="s">
        <v>69</v>
      </c>
      <c r="I773" s="58" t="s">
        <v>69</v>
      </c>
      <c r="J773" s="53"/>
      <c r="K773" s="54">
        <v>606</v>
      </c>
      <c r="L773" s="53"/>
      <c r="M773" s="54">
        <v>726</v>
      </c>
      <c r="N773" s="59">
        <f t="shared" ref="N773:N778" si="179">IF(F773=2017,J773*K773+L773*M773,0)</f>
        <v>0</v>
      </c>
      <c r="O773" s="54">
        <f t="shared" ref="O773:O778" si="180">IF(F773=2018,J773*K773+L773*M773,0)</f>
        <v>0</v>
      </c>
      <c r="P773" s="54">
        <f t="shared" ref="P773:P778" si="181">IF(F773=2019,J773*K773+L773*M773,0)</f>
        <v>0</v>
      </c>
      <c r="T773">
        <f t="shared" ref="T773:T778" si="182">J773*K773</f>
        <v>0</v>
      </c>
      <c r="U773">
        <f t="shared" ref="U773:U778" si="183">L773*M773</f>
        <v>0</v>
      </c>
      <c r="Y773" t="s">
        <v>337</v>
      </c>
      <c r="Z773" t="s">
        <v>313</v>
      </c>
    </row>
    <row r="774" spans="2:26" ht="45" hidden="1" outlineLevel="1" x14ac:dyDescent="0.25">
      <c r="B774" s="48">
        <v>2</v>
      </c>
      <c r="C774" s="49" t="s">
        <v>328</v>
      </c>
      <c r="D774" s="50" t="s">
        <v>72</v>
      </c>
      <c r="E774" s="51"/>
      <c r="F774" s="48">
        <v>2019</v>
      </c>
      <c r="G774" s="52" t="s">
        <v>73</v>
      </c>
      <c r="H774" s="57" t="s">
        <v>69</v>
      </c>
      <c r="I774" s="58" t="s">
        <v>69</v>
      </c>
      <c r="J774" s="53"/>
      <c r="K774" s="54">
        <v>698</v>
      </c>
      <c r="L774" s="53"/>
      <c r="M774" s="54">
        <v>836</v>
      </c>
      <c r="N774" s="59">
        <f t="shared" si="179"/>
        <v>0</v>
      </c>
      <c r="O774" s="54">
        <f t="shared" si="180"/>
        <v>0</v>
      </c>
      <c r="P774" s="54">
        <f t="shared" si="181"/>
        <v>0</v>
      </c>
      <c r="T774">
        <f t="shared" si="182"/>
        <v>0</v>
      </c>
      <c r="U774">
        <f t="shared" si="183"/>
        <v>0</v>
      </c>
      <c r="Y774" t="s">
        <v>52</v>
      </c>
      <c r="Z774" t="s">
        <v>313</v>
      </c>
    </row>
    <row r="775" spans="2:26" ht="75" hidden="1" outlineLevel="1" x14ac:dyDescent="0.25">
      <c r="B775" s="48">
        <v>3</v>
      </c>
      <c r="C775" s="49" t="s">
        <v>338</v>
      </c>
      <c r="D775" s="50" t="s">
        <v>72</v>
      </c>
      <c r="E775" s="51"/>
      <c r="F775" s="48">
        <v>2019</v>
      </c>
      <c r="G775" s="52" t="s">
        <v>73</v>
      </c>
      <c r="H775" s="57" t="s">
        <v>69</v>
      </c>
      <c r="I775" s="58" t="s">
        <v>69</v>
      </c>
      <c r="J775" s="53"/>
      <c r="K775" s="54">
        <v>698</v>
      </c>
      <c r="L775" s="53"/>
      <c r="M775" s="54">
        <v>836</v>
      </c>
      <c r="N775" s="59">
        <f t="shared" si="179"/>
        <v>0</v>
      </c>
      <c r="O775" s="54">
        <f t="shared" si="180"/>
        <v>0</v>
      </c>
      <c r="P775" s="54">
        <f t="shared" si="181"/>
        <v>0</v>
      </c>
      <c r="T775">
        <f t="shared" si="182"/>
        <v>0</v>
      </c>
      <c r="U775">
        <f t="shared" si="183"/>
        <v>0</v>
      </c>
      <c r="Y775" t="s">
        <v>52</v>
      </c>
      <c r="Z775" t="s">
        <v>313</v>
      </c>
    </row>
    <row r="776" spans="2:26" ht="45" hidden="1" outlineLevel="1" x14ac:dyDescent="0.25">
      <c r="B776" s="48">
        <v>4</v>
      </c>
      <c r="C776" s="49" t="s">
        <v>330</v>
      </c>
      <c r="D776" s="50" t="s">
        <v>72</v>
      </c>
      <c r="E776" s="51"/>
      <c r="F776" s="48">
        <v>2017</v>
      </c>
      <c r="G776" s="52" t="s">
        <v>73</v>
      </c>
      <c r="H776" s="57" t="s">
        <v>69</v>
      </c>
      <c r="I776" s="58" t="s">
        <v>69</v>
      </c>
      <c r="J776" s="53"/>
      <c r="K776" s="54">
        <v>553</v>
      </c>
      <c r="L776" s="53"/>
      <c r="M776" s="54">
        <v>662</v>
      </c>
      <c r="N776" s="59">
        <f t="shared" si="179"/>
        <v>0</v>
      </c>
      <c r="O776" s="54">
        <f t="shared" si="180"/>
        <v>0</v>
      </c>
      <c r="P776" s="54">
        <f t="shared" si="181"/>
        <v>0</v>
      </c>
      <c r="T776">
        <f t="shared" si="182"/>
        <v>0</v>
      </c>
      <c r="U776">
        <f t="shared" si="183"/>
        <v>0</v>
      </c>
      <c r="Y776" t="s">
        <v>52</v>
      </c>
      <c r="Z776" t="s">
        <v>313</v>
      </c>
    </row>
    <row r="777" spans="2:26" ht="30" hidden="1" outlineLevel="1" x14ac:dyDescent="0.25">
      <c r="B777" s="48">
        <v>5</v>
      </c>
      <c r="C777" s="49" t="s">
        <v>332</v>
      </c>
      <c r="D777" s="50" t="s">
        <v>72</v>
      </c>
      <c r="E777" s="51"/>
      <c r="F777" s="48">
        <v>2017</v>
      </c>
      <c r="G777" s="52" t="s">
        <v>73</v>
      </c>
      <c r="H777" s="57" t="s">
        <v>69</v>
      </c>
      <c r="I777" s="58" t="s">
        <v>69</v>
      </c>
      <c r="J777" s="53"/>
      <c r="K777" s="54">
        <v>416</v>
      </c>
      <c r="L777" s="53"/>
      <c r="M777" s="54">
        <v>499</v>
      </c>
      <c r="N777" s="59">
        <f t="shared" si="179"/>
        <v>0</v>
      </c>
      <c r="O777" s="54">
        <f t="shared" si="180"/>
        <v>0</v>
      </c>
      <c r="P777" s="54">
        <f t="shared" si="181"/>
        <v>0</v>
      </c>
      <c r="T777">
        <f t="shared" si="182"/>
        <v>0</v>
      </c>
      <c r="U777">
        <f t="shared" si="183"/>
        <v>0</v>
      </c>
      <c r="Y777" t="s">
        <v>339</v>
      </c>
      <c r="Z777" t="s">
        <v>313</v>
      </c>
    </row>
    <row r="778" spans="2:26" ht="30" hidden="1" outlineLevel="1" x14ac:dyDescent="0.25">
      <c r="B778" s="48">
        <v>6</v>
      </c>
      <c r="C778" s="49" t="s">
        <v>334</v>
      </c>
      <c r="D778" s="50" t="s">
        <v>72</v>
      </c>
      <c r="E778" s="51"/>
      <c r="F778" s="48">
        <v>2019</v>
      </c>
      <c r="G778" s="52" t="s">
        <v>73</v>
      </c>
      <c r="H778" s="57" t="s">
        <v>69</v>
      </c>
      <c r="I778" s="58" t="s">
        <v>69</v>
      </c>
      <c r="J778" s="53"/>
      <c r="K778" s="54">
        <v>698</v>
      </c>
      <c r="L778" s="53"/>
      <c r="M778" s="54">
        <v>836</v>
      </c>
      <c r="N778" s="59">
        <f t="shared" si="179"/>
        <v>0</v>
      </c>
      <c r="O778" s="54">
        <f t="shared" si="180"/>
        <v>0</v>
      </c>
      <c r="P778" s="54">
        <f t="shared" si="181"/>
        <v>0</v>
      </c>
      <c r="T778">
        <f t="shared" si="182"/>
        <v>0</v>
      </c>
      <c r="U778">
        <f t="shared" si="183"/>
        <v>0</v>
      </c>
      <c r="Y778" t="s">
        <v>52</v>
      </c>
      <c r="Z778" t="s">
        <v>313</v>
      </c>
    </row>
    <row r="779" spans="2:26" hidden="1" outlineLevel="1" x14ac:dyDescent="0.25">
      <c r="Z779" t="s">
        <v>313</v>
      </c>
    </row>
    <row r="780" spans="2:26" ht="18.75" hidden="1" outlineLevel="1" x14ac:dyDescent="0.25">
      <c r="B780" s="39" t="s">
        <v>79</v>
      </c>
      <c r="C780" s="40"/>
      <c r="D780" s="55"/>
      <c r="E780" s="41"/>
      <c r="F780" s="56"/>
      <c r="G780" s="40"/>
      <c r="H780" s="41"/>
      <c r="I780" s="42"/>
      <c r="J780" s="56"/>
      <c r="K780" s="42"/>
      <c r="L780" s="41"/>
      <c r="M780" s="42"/>
      <c r="N780" s="41"/>
      <c r="O780" s="41"/>
      <c r="P780" s="56"/>
      <c r="Z780" t="s">
        <v>313</v>
      </c>
    </row>
    <row r="781" spans="2:26" ht="38.25" hidden="1" outlineLevel="1" x14ac:dyDescent="0.25">
      <c r="B781" s="43" t="s">
        <v>23</v>
      </c>
      <c r="C781" s="44" t="s">
        <v>24</v>
      </c>
      <c r="D781" s="44" t="s">
        <v>25</v>
      </c>
      <c r="E781" s="44" t="s">
        <v>26</v>
      </c>
      <c r="F781" s="44" t="s">
        <v>27</v>
      </c>
      <c r="G781" s="44" t="s">
        <v>28</v>
      </c>
      <c r="H781" s="44" t="s">
        <v>69</v>
      </c>
      <c r="I781" s="45" t="s">
        <v>69</v>
      </c>
      <c r="J781" s="44" t="s">
        <v>80</v>
      </c>
      <c r="K781" s="45" t="s">
        <v>81</v>
      </c>
      <c r="L781" s="44" t="s">
        <v>82</v>
      </c>
      <c r="M781" s="45" t="s">
        <v>83</v>
      </c>
      <c r="N781" s="46">
        <v>2017</v>
      </c>
      <c r="O781" s="46">
        <v>2018</v>
      </c>
      <c r="P781" s="47">
        <v>2019</v>
      </c>
      <c r="Z781" t="s">
        <v>313</v>
      </c>
    </row>
    <row r="782" spans="2:26" ht="15.75" hidden="1" outlineLevel="1" x14ac:dyDescent="0.25">
      <c r="B782" s="48">
        <v>1</v>
      </c>
      <c r="C782" s="49" t="s">
        <v>340</v>
      </c>
      <c r="D782" s="50" t="s">
        <v>85</v>
      </c>
      <c r="E782" s="51"/>
      <c r="F782" s="48">
        <v>2017</v>
      </c>
      <c r="G782" s="52" t="s">
        <v>85</v>
      </c>
      <c r="H782" s="57" t="s">
        <v>69</v>
      </c>
      <c r="I782" s="58" t="s">
        <v>69</v>
      </c>
      <c r="J782" s="53"/>
      <c r="K782" s="54">
        <v>2400</v>
      </c>
      <c r="L782" s="53"/>
      <c r="M782" s="54">
        <v>3200</v>
      </c>
      <c r="N782" s="59">
        <f>IF(F782=2017,J782*K782+L782*M782,0)</f>
        <v>0</v>
      </c>
      <c r="O782" s="54">
        <f>IF(F782=2018,J782*K782+L782*M782,0)</f>
        <v>0</v>
      </c>
      <c r="P782" s="54">
        <f>IF(F782=2019,J782*K782+L782*M782,0)</f>
        <v>0</v>
      </c>
      <c r="V782">
        <f>J782*K782</f>
        <v>0</v>
      </c>
      <c r="W782">
        <f>L782*M782</f>
        <v>0</v>
      </c>
      <c r="Y782" t="s">
        <v>52</v>
      </c>
      <c r="Z782" t="s">
        <v>313</v>
      </c>
    </row>
    <row r="783" spans="2:26" hidden="1" outlineLevel="1" x14ac:dyDescent="0.25">
      <c r="Z783" t="s">
        <v>313</v>
      </c>
    </row>
    <row r="784" spans="2:26" ht="15.75" thickBot="1" x14ac:dyDescent="0.3"/>
    <row r="785" spans="2:26" ht="39" thickBot="1" x14ac:dyDescent="0.3">
      <c r="B785" s="96" t="s">
        <v>341</v>
      </c>
      <c r="C785" s="97"/>
      <c r="D785" s="97"/>
      <c r="E785" s="102" t="s">
        <v>3</v>
      </c>
      <c r="F785" s="103"/>
      <c r="G785" s="4" t="s">
        <v>4</v>
      </c>
      <c r="H785" s="4" t="s">
        <v>5</v>
      </c>
      <c r="I785" s="4" t="s">
        <v>6</v>
      </c>
      <c r="J785" s="4" t="s">
        <v>7</v>
      </c>
      <c r="K785" s="5" t="s">
        <v>8</v>
      </c>
      <c r="L785" s="6" t="s">
        <v>9</v>
      </c>
      <c r="M785" s="7"/>
      <c r="N785" s="8">
        <v>2017</v>
      </c>
      <c r="O785" s="9">
        <v>2018</v>
      </c>
      <c r="P785" s="10">
        <v>2019</v>
      </c>
      <c r="Z785" t="s">
        <v>341</v>
      </c>
    </row>
    <row r="786" spans="2:26" ht="15.75" x14ac:dyDescent="0.25">
      <c r="B786" s="98"/>
      <c r="C786" s="99"/>
      <c r="D786" s="99"/>
      <c r="E786" s="104">
        <v>0</v>
      </c>
      <c r="F786" s="105"/>
      <c r="G786" s="11" t="s">
        <v>10</v>
      </c>
      <c r="H786" s="12">
        <f>SUBTOTAL(2,I803:I808,I810:I815)</f>
        <v>12</v>
      </c>
      <c r="I786" s="13">
        <f>SUM(I803:I808,I810:I815)/H786</f>
        <v>647.71666666666681</v>
      </c>
      <c r="J786" s="14" t="s">
        <v>11</v>
      </c>
      <c r="K786" s="15">
        <f>SUM(H803:H808,H810:H815)</f>
        <v>0</v>
      </c>
      <c r="L786" s="16">
        <f>Q786</f>
        <v>0</v>
      </c>
      <c r="M786" s="17"/>
      <c r="N786" s="110">
        <f>SUM(N803:N808,N810:N815,N820:N824,N826:N830,N834:N834)</f>
        <v>0</v>
      </c>
      <c r="O786" s="113">
        <f>SUM(O803:O808,O810:O815,O820:O824,O826:O830,O834:O834)</f>
        <v>0</v>
      </c>
      <c r="P786" s="86">
        <f>SUM(P803:P808,P810:P815,P820:P824,P826:P830,P834:P834)</f>
        <v>0</v>
      </c>
      <c r="Q786">
        <f>SUM(Q803:Q808,Q810:Q815)</f>
        <v>0</v>
      </c>
      <c r="R786">
        <f>SUM(R803:R808,R810:R815)</f>
        <v>0</v>
      </c>
      <c r="S786">
        <f>SUM(S803:S808,S810:S815)</f>
        <v>0</v>
      </c>
      <c r="T786">
        <f>SUM(T820:T824,T826:T830)</f>
        <v>0</v>
      </c>
      <c r="U786">
        <f>SUM(U820:U824,U826:U830)</f>
        <v>0</v>
      </c>
      <c r="V786">
        <f>SUM(V834:V834)</f>
        <v>0</v>
      </c>
      <c r="W786">
        <f>SUM(W834:W834)</f>
        <v>0</v>
      </c>
      <c r="Z786" t="s">
        <v>341</v>
      </c>
    </row>
    <row r="787" spans="2:26" ht="31.5" x14ac:dyDescent="0.25">
      <c r="B787" s="98"/>
      <c r="C787" s="99"/>
      <c r="D787" s="99"/>
      <c r="E787" s="106"/>
      <c r="F787" s="107"/>
      <c r="G787" s="11" t="s">
        <v>12</v>
      </c>
      <c r="H787" s="12">
        <f>SUBTOTAL(2,K803:K808,K810:K815)</f>
        <v>12</v>
      </c>
      <c r="I787" s="13">
        <f>SUM(K803:K808,K810:K815)/H787</f>
        <v>487.04500000000002</v>
      </c>
      <c r="J787" s="14" t="s">
        <v>13</v>
      </c>
      <c r="K787" s="15">
        <f>SUM(J803:J808,J810:J815)</f>
        <v>0</v>
      </c>
      <c r="L787" s="16">
        <f>R786</f>
        <v>0</v>
      </c>
      <c r="M787" s="18"/>
      <c r="N787" s="111"/>
      <c r="O787" s="114"/>
      <c r="P787" s="87"/>
      <c r="Z787" t="s">
        <v>341</v>
      </c>
    </row>
    <row r="788" spans="2:26" ht="31.5" x14ac:dyDescent="0.25">
      <c r="B788" s="98"/>
      <c r="C788" s="99"/>
      <c r="D788" s="99"/>
      <c r="E788" s="106"/>
      <c r="F788" s="107"/>
      <c r="G788" s="11" t="s">
        <v>14</v>
      </c>
      <c r="H788" s="12">
        <f>SUBTOTAL(2,M803:M808,M810:M815)</f>
        <v>12</v>
      </c>
      <c r="I788" s="13">
        <f>SUM(M803:M808,M810:M815)/H788</f>
        <v>583.70666666666659</v>
      </c>
      <c r="J788" s="14" t="s">
        <v>13</v>
      </c>
      <c r="K788" s="15">
        <f>SUM(L803:L808,L810:L815)</f>
        <v>0</v>
      </c>
      <c r="L788" s="16">
        <f>S786</f>
        <v>0</v>
      </c>
      <c r="M788" s="18"/>
      <c r="N788" s="111"/>
      <c r="O788" s="114"/>
      <c r="P788" s="87"/>
      <c r="Z788" t="s">
        <v>341</v>
      </c>
    </row>
    <row r="789" spans="2:26" ht="31.5" x14ac:dyDescent="0.25">
      <c r="B789" s="98"/>
      <c r="C789" s="99"/>
      <c r="D789" s="99"/>
      <c r="E789" s="106"/>
      <c r="F789" s="107"/>
      <c r="G789" s="11" t="s">
        <v>15</v>
      </c>
      <c r="H789" s="12">
        <f>SUBTOTAL(2,K820:K824,K826:K830)</f>
        <v>10</v>
      </c>
      <c r="I789" s="13">
        <f>SUM(K820:K824,K826:K830)/H789</f>
        <v>674.3</v>
      </c>
      <c r="J789" s="14" t="s">
        <v>13</v>
      </c>
      <c r="K789" s="15">
        <f>SUM(J820:J824,J826:J830)</f>
        <v>0</v>
      </c>
      <c r="L789" s="16">
        <f>T786</f>
        <v>0</v>
      </c>
      <c r="M789" s="18"/>
      <c r="N789" s="111"/>
      <c r="O789" s="114"/>
      <c r="P789" s="87"/>
      <c r="Z789" t="s">
        <v>341</v>
      </c>
    </row>
    <row r="790" spans="2:26" ht="31.5" x14ac:dyDescent="0.25">
      <c r="B790" s="98"/>
      <c r="C790" s="99"/>
      <c r="D790" s="99"/>
      <c r="E790" s="106"/>
      <c r="F790" s="107"/>
      <c r="G790" s="11" t="s">
        <v>16</v>
      </c>
      <c r="H790" s="12">
        <f>SUBTOTAL(2,M820:M824,M826:M830)</f>
        <v>10</v>
      </c>
      <c r="I790" s="13">
        <f>SUM(M820:M824,M826:M830)/H790</f>
        <v>807.7</v>
      </c>
      <c r="J790" s="14" t="s">
        <v>13</v>
      </c>
      <c r="K790" s="15">
        <f>SUM(L820:L824,L826:L830)</f>
        <v>0</v>
      </c>
      <c r="L790" s="16">
        <f>U786</f>
        <v>0</v>
      </c>
      <c r="M790" s="18"/>
      <c r="N790" s="111"/>
      <c r="O790" s="114"/>
      <c r="P790" s="87"/>
      <c r="Z790" t="s">
        <v>341</v>
      </c>
    </row>
    <row r="791" spans="2:26" ht="31.5" x14ac:dyDescent="0.25">
      <c r="B791" s="98"/>
      <c r="C791" s="99"/>
      <c r="D791" s="99"/>
      <c r="E791" s="106"/>
      <c r="F791" s="107"/>
      <c r="G791" s="11" t="s">
        <v>17</v>
      </c>
      <c r="H791" s="12">
        <f>SUBTOTAL(2,K834:K834)</f>
        <v>1</v>
      </c>
      <c r="I791" s="13">
        <f>SUM(K834:K834)/H791</f>
        <v>2400</v>
      </c>
      <c r="J791" s="14" t="s">
        <v>13</v>
      </c>
      <c r="K791" s="15">
        <f>SUM(J834:J834)</f>
        <v>0</v>
      </c>
      <c r="L791" s="16">
        <f>V786</f>
        <v>0</v>
      </c>
      <c r="M791" s="18"/>
      <c r="N791" s="111"/>
      <c r="O791" s="114"/>
      <c r="P791" s="87"/>
      <c r="Z791" t="s">
        <v>341</v>
      </c>
    </row>
    <row r="792" spans="2:26" ht="32.25" thickBot="1" x14ac:dyDescent="0.3">
      <c r="B792" s="98"/>
      <c r="C792" s="99"/>
      <c r="D792" s="99"/>
      <c r="E792" s="106"/>
      <c r="F792" s="107"/>
      <c r="G792" s="11" t="s">
        <v>18</v>
      </c>
      <c r="H792" s="19">
        <f>SUBTOTAL(2,M834:M834)</f>
        <v>1</v>
      </c>
      <c r="I792" s="20">
        <f>SUM(M834:M834)/H792</f>
        <v>3200</v>
      </c>
      <c r="J792" s="21" t="s">
        <v>13</v>
      </c>
      <c r="K792" s="22">
        <f>SUM(L834:L834)</f>
        <v>0</v>
      </c>
      <c r="L792" s="23">
        <f>W786</f>
        <v>0</v>
      </c>
      <c r="M792" s="18"/>
      <c r="N792" s="111"/>
      <c r="O792" s="114"/>
      <c r="P792" s="87"/>
      <c r="Z792" t="s">
        <v>341</v>
      </c>
    </row>
    <row r="793" spans="2:26" ht="16.5" thickBot="1" x14ac:dyDescent="0.3">
      <c r="B793" s="100"/>
      <c r="C793" s="101"/>
      <c r="D793" s="101"/>
      <c r="E793" s="108"/>
      <c r="F793" s="109"/>
      <c r="G793" s="24" t="s">
        <v>19</v>
      </c>
      <c r="H793" s="25"/>
      <c r="I793" s="25"/>
      <c r="J793" s="25"/>
      <c r="K793" s="26">
        <f>SUM(K786:K792)</f>
        <v>0</v>
      </c>
      <c r="L793" s="27">
        <f>SUM(L786:L792)</f>
        <v>0</v>
      </c>
      <c r="M793" s="18"/>
      <c r="N793" s="112"/>
      <c r="O793" s="115"/>
      <c r="P793" s="88"/>
      <c r="Z793" t="s">
        <v>341</v>
      </c>
    </row>
    <row r="794" spans="2:26" ht="15.75" collapsed="1" thickBot="1" x14ac:dyDescent="0.3">
      <c r="B794" s="89" t="s">
        <v>20</v>
      </c>
      <c r="C794" s="90"/>
      <c r="D794" s="90"/>
      <c r="E794" s="91"/>
      <c r="F794" s="91"/>
      <c r="G794" s="91"/>
      <c r="H794" s="91"/>
      <c r="I794" s="91"/>
      <c r="J794" s="91"/>
      <c r="K794" s="91"/>
      <c r="L794" s="91"/>
      <c r="M794" s="91"/>
      <c r="N794" s="91"/>
      <c r="O794" s="91"/>
      <c r="P794" s="92"/>
      <c r="Z794" t="s">
        <v>341</v>
      </c>
    </row>
    <row r="795" spans="2:26" hidden="1" outlineLevel="1" x14ac:dyDescent="0.25">
      <c r="B795" s="28" t="s">
        <v>21</v>
      </c>
      <c r="C795" s="29"/>
      <c r="D795" s="29"/>
      <c r="E795" s="30"/>
      <c r="F795" s="30"/>
      <c r="G795" s="29"/>
      <c r="H795" s="30"/>
      <c r="I795" s="31"/>
      <c r="J795" s="30"/>
      <c r="K795" s="31"/>
      <c r="L795" s="30"/>
      <c r="M795" s="31"/>
      <c r="N795" s="30"/>
      <c r="O795" s="30"/>
      <c r="P795" s="32"/>
      <c r="Z795" t="s">
        <v>341</v>
      </c>
    </row>
    <row r="796" spans="2:26" hidden="1" outlineLevel="1" x14ac:dyDescent="0.25">
      <c r="B796" s="33" t="s">
        <v>341</v>
      </c>
      <c r="C796" s="29"/>
      <c r="D796" s="29"/>
      <c r="E796" s="30"/>
      <c r="F796" s="30"/>
      <c r="G796" s="29"/>
      <c r="H796" s="30"/>
      <c r="I796" s="31"/>
      <c r="J796" s="30"/>
      <c r="K796" s="31"/>
      <c r="L796" s="30"/>
      <c r="M796" s="31"/>
      <c r="N796" s="30"/>
      <c r="O796" s="30"/>
      <c r="P796" s="32"/>
      <c r="Z796" t="s">
        <v>341</v>
      </c>
    </row>
    <row r="797" spans="2:26" hidden="1" outlineLevel="1" x14ac:dyDescent="0.25">
      <c r="B797" s="28"/>
      <c r="C797" s="29"/>
      <c r="D797" s="29"/>
      <c r="E797" s="30"/>
      <c r="F797" s="30"/>
      <c r="G797" s="29"/>
      <c r="H797" s="30"/>
      <c r="I797" s="31"/>
      <c r="J797" s="30"/>
      <c r="K797" s="31"/>
      <c r="L797" s="30"/>
      <c r="M797" s="31"/>
      <c r="N797" s="30"/>
      <c r="O797" s="30"/>
      <c r="P797" s="32"/>
      <c r="Z797" t="s">
        <v>341</v>
      </c>
    </row>
    <row r="798" spans="2:26" hidden="1" outlineLevel="1" x14ac:dyDescent="0.25">
      <c r="B798" s="34"/>
      <c r="C798" s="29"/>
      <c r="D798" s="29"/>
      <c r="E798" s="30"/>
      <c r="F798" s="30"/>
      <c r="G798" s="29"/>
      <c r="H798" s="30"/>
      <c r="I798" s="31"/>
      <c r="J798" s="30"/>
      <c r="K798" s="31"/>
      <c r="L798" s="30"/>
      <c r="M798" s="31"/>
      <c r="N798" s="30"/>
      <c r="O798" s="30"/>
      <c r="P798" s="32"/>
      <c r="Z798" t="s">
        <v>341</v>
      </c>
    </row>
    <row r="799" spans="2:26" hidden="1" outlineLevel="1" x14ac:dyDescent="0.25">
      <c r="B799" s="35"/>
      <c r="C799" s="36"/>
      <c r="D799" s="36"/>
      <c r="E799" s="37"/>
      <c r="F799" s="37"/>
      <c r="G799" s="36"/>
      <c r="H799" s="37"/>
      <c r="I799" s="18"/>
      <c r="J799" s="37"/>
      <c r="K799" s="18"/>
      <c r="L799" s="37"/>
      <c r="M799" s="18"/>
      <c r="N799" s="37"/>
      <c r="O799" s="37"/>
      <c r="P799" s="38"/>
      <c r="Z799" t="s">
        <v>341</v>
      </c>
    </row>
    <row r="800" spans="2:26" ht="18.75" hidden="1" outlineLevel="1" x14ac:dyDescent="0.25">
      <c r="B800" s="39" t="s">
        <v>22</v>
      </c>
      <c r="C800" s="40"/>
      <c r="D800" s="40"/>
      <c r="E800" s="41"/>
      <c r="F800" s="41"/>
      <c r="G800" s="40"/>
      <c r="H800" s="41"/>
      <c r="I800" s="42"/>
      <c r="J800" s="41"/>
      <c r="K800" s="42"/>
      <c r="L800" s="41"/>
      <c r="M800" s="42"/>
      <c r="N800" s="41"/>
      <c r="O800" s="41"/>
      <c r="P800" s="41"/>
      <c r="Z800" t="s">
        <v>341</v>
      </c>
    </row>
    <row r="801" spans="2:26" ht="51" hidden="1" outlineLevel="1" x14ac:dyDescent="0.25">
      <c r="B801" s="43" t="s">
        <v>23</v>
      </c>
      <c r="C801" s="44" t="s">
        <v>24</v>
      </c>
      <c r="D801" s="44" t="s">
        <v>25</v>
      </c>
      <c r="E801" s="44" t="s">
        <v>26</v>
      </c>
      <c r="F801" s="44" t="s">
        <v>27</v>
      </c>
      <c r="G801" s="44" t="s">
        <v>28</v>
      </c>
      <c r="H801" s="44" t="s">
        <v>29</v>
      </c>
      <c r="I801" s="45" t="s">
        <v>30</v>
      </c>
      <c r="J801" s="44" t="s">
        <v>620</v>
      </c>
      <c r="K801" s="45" t="s">
        <v>31</v>
      </c>
      <c r="L801" s="44" t="s">
        <v>621</v>
      </c>
      <c r="M801" s="45" t="s">
        <v>32</v>
      </c>
      <c r="N801" s="46">
        <v>2017</v>
      </c>
      <c r="O801" s="46">
        <v>2018</v>
      </c>
      <c r="P801" s="47">
        <v>2019</v>
      </c>
      <c r="Z801" t="s">
        <v>341</v>
      </c>
    </row>
    <row r="802" spans="2:26" ht="18.75" hidden="1" outlineLevel="1" x14ac:dyDescent="0.25">
      <c r="B802" s="93" t="s">
        <v>33</v>
      </c>
      <c r="C802" s="94"/>
      <c r="D802" s="94"/>
      <c r="E802" s="94"/>
      <c r="F802" s="94"/>
      <c r="G802" s="94"/>
      <c r="H802" s="94"/>
      <c r="I802" s="94"/>
      <c r="J802" s="94"/>
      <c r="K802" s="94"/>
      <c r="L802" s="94"/>
      <c r="M802" s="94"/>
      <c r="N802" s="94"/>
      <c r="O802" s="94"/>
      <c r="P802" s="95"/>
      <c r="Z802" t="s">
        <v>341</v>
      </c>
    </row>
    <row r="803" spans="2:26" ht="15.75" hidden="1" outlineLevel="1" x14ac:dyDescent="0.25">
      <c r="B803" s="48">
        <v>1</v>
      </c>
      <c r="C803" s="49" t="s">
        <v>100</v>
      </c>
      <c r="D803" s="50" t="s">
        <v>35</v>
      </c>
      <c r="E803" s="51">
        <v>224</v>
      </c>
      <c r="F803" s="48">
        <v>2017</v>
      </c>
      <c r="G803" s="52" t="s">
        <v>36</v>
      </c>
      <c r="H803" s="53"/>
      <c r="I803" s="54">
        <v>713.90000000000009</v>
      </c>
      <c r="J803" s="53"/>
      <c r="K803" s="54">
        <v>536.9</v>
      </c>
      <c r="L803" s="53"/>
      <c r="M803" s="54">
        <v>643.1</v>
      </c>
      <c r="N803" s="54">
        <f t="shared" ref="N803:N808" si="184">IF(F803=2017,H803*I803+J803*K803+L803*M803,0)</f>
        <v>0</v>
      </c>
      <c r="O803" s="54">
        <f t="shared" ref="O803:O808" si="185">IF(F803=2018,H803*I803+J803*K803+L803*M803,0)</f>
        <v>0</v>
      </c>
      <c r="P803" s="54">
        <f t="shared" ref="P803:P808" si="186">IF(F803=2019,H803*I803+J803*K803+L803*M803,0)</f>
        <v>0</v>
      </c>
      <c r="Q803">
        <f t="shared" ref="Q803:Q808" si="187">H803*I803</f>
        <v>0</v>
      </c>
      <c r="R803">
        <f t="shared" ref="R803:R808" si="188">J803*K803</f>
        <v>0</v>
      </c>
      <c r="S803">
        <f t="shared" ref="S803:S808" si="189">L803*M803</f>
        <v>0</v>
      </c>
      <c r="Y803" t="s">
        <v>37</v>
      </c>
      <c r="Z803" t="s">
        <v>341</v>
      </c>
    </row>
    <row r="804" spans="2:26" ht="15.75" hidden="1" outlineLevel="1" x14ac:dyDescent="0.25">
      <c r="B804" s="48">
        <v>2</v>
      </c>
      <c r="C804" s="49" t="s">
        <v>100</v>
      </c>
      <c r="D804" s="50" t="s">
        <v>38</v>
      </c>
      <c r="E804" s="51">
        <v>160</v>
      </c>
      <c r="F804" s="48">
        <v>2017</v>
      </c>
      <c r="G804" s="52" t="s">
        <v>36</v>
      </c>
      <c r="H804" s="53"/>
      <c r="I804" s="54">
        <v>448.8</v>
      </c>
      <c r="J804" s="53"/>
      <c r="K804" s="54">
        <v>337.47999999999996</v>
      </c>
      <c r="L804" s="53"/>
      <c r="M804" s="54">
        <v>404.73999999999995</v>
      </c>
      <c r="N804" s="54">
        <f t="shared" si="184"/>
        <v>0</v>
      </c>
      <c r="O804" s="54">
        <f t="shared" si="185"/>
        <v>0</v>
      </c>
      <c r="P804" s="54">
        <f t="shared" si="186"/>
        <v>0</v>
      </c>
      <c r="Q804">
        <f t="shared" si="187"/>
        <v>0</v>
      </c>
      <c r="R804">
        <f t="shared" si="188"/>
        <v>0</v>
      </c>
      <c r="S804">
        <f t="shared" si="189"/>
        <v>0</v>
      </c>
      <c r="Y804" t="s">
        <v>39</v>
      </c>
      <c r="Z804" t="s">
        <v>341</v>
      </c>
    </row>
    <row r="805" spans="2:26" ht="15.75" hidden="1" outlineLevel="1" x14ac:dyDescent="0.25">
      <c r="B805" s="48">
        <v>3</v>
      </c>
      <c r="C805" s="49" t="s">
        <v>184</v>
      </c>
      <c r="D805" s="50" t="s">
        <v>54</v>
      </c>
      <c r="E805" s="51">
        <v>192</v>
      </c>
      <c r="F805" s="48">
        <v>2017</v>
      </c>
      <c r="G805" s="52" t="s">
        <v>36</v>
      </c>
      <c r="H805" s="53"/>
      <c r="I805" s="54">
        <v>353.1</v>
      </c>
      <c r="J805" s="53"/>
      <c r="K805" s="54">
        <v>265.5</v>
      </c>
      <c r="L805" s="53"/>
      <c r="M805" s="54">
        <v>318.59999999999997</v>
      </c>
      <c r="N805" s="54">
        <f t="shared" si="184"/>
        <v>0</v>
      </c>
      <c r="O805" s="54">
        <f t="shared" si="185"/>
        <v>0</v>
      </c>
      <c r="P805" s="54">
        <f t="shared" si="186"/>
        <v>0</v>
      </c>
      <c r="Q805">
        <f t="shared" si="187"/>
        <v>0</v>
      </c>
      <c r="R805">
        <f t="shared" si="188"/>
        <v>0</v>
      </c>
      <c r="S805">
        <f t="shared" si="189"/>
        <v>0</v>
      </c>
      <c r="Y805" t="s">
        <v>185</v>
      </c>
      <c r="Z805" t="s">
        <v>341</v>
      </c>
    </row>
    <row r="806" spans="2:26" ht="15.75" hidden="1" outlineLevel="1" x14ac:dyDescent="0.25">
      <c r="B806" s="48">
        <v>4</v>
      </c>
      <c r="C806" s="49" t="s">
        <v>186</v>
      </c>
      <c r="D806" s="50" t="s">
        <v>35</v>
      </c>
      <c r="E806" s="51">
        <v>368</v>
      </c>
      <c r="F806" s="48">
        <v>2017</v>
      </c>
      <c r="G806" s="52" t="s">
        <v>36</v>
      </c>
      <c r="H806" s="53"/>
      <c r="I806" s="54">
        <v>855.80000000000007</v>
      </c>
      <c r="J806" s="53"/>
      <c r="K806" s="54">
        <v>643.1</v>
      </c>
      <c r="L806" s="53"/>
      <c r="M806" s="54">
        <v>770.54</v>
      </c>
      <c r="N806" s="54">
        <f t="shared" si="184"/>
        <v>0</v>
      </c>
      <c r="O806" s="54">
        <f t="shared" si="185"/>
        <v>0</v>
      </c>
      <c r="P806" s="54">
        <f t="shared" si="186"/>
        <v>0</v>
      </c>
      <c r="Q806">
        <f t="shared" si="187"/>
        <v>0</v>
      </c>
      <c r="R806">
        <f t="shared" si="188"/>
        <v>0</v>
      </c>
      <c r="S806">
        <f t="shared" si="189"/>
        <v>0</v>
      </c>
      <c r="Y806" t="s">
        <v>187</v>
      </c>
      <c r="Z806" t="s">
        <v>341</v>
      </c>
    </row>
    <row r="807" spans="2:26" ht="30" hidden="1" outlineLevel="1" x14ac:dyDescent="0.25">
      <c r="B807" s="48">
        <v>5</v>
      </c>
      <c r="C807" s="49" t="s">
        <v>188</v>
      </c>
      <c r="D807" s="50" t="s">
        <v>35</v>
      </c>
      <c r="E807" s="51">
        <v>160</v>
      </c>
      <c r="F807" s="48">
        <v>2017</v>
      </c>
      <c r="G807" s="52" t="s">
        <v>36</v>
      </c>
      <c r="H807" s="53"/>
      <c r="I807" s="54">
        <v>459.8</v>
      </c>
      <c r="J807" s="53"/>
      <c r="K807" s="54">
        <v>345.74</v>
      </c>
      <c r="L807" s="53"/>
      <c r="M807" s="54">
        <v>414.17999999999995</v>
      </c>
      <c r="N807" s="54">
        <f t="shared" si="184"/>
        <v>0</v>
      </c>
      <c r="O807" s="54">
        <f t="shared" si="185"/>
        <v>0</v>
      </c>
      <c r="P807" s="54">
        <f t="shared" si="186"/>
        <v>0</v>
      </c>
      <c r="Q807">
        <f t="shared" si="187"/>
        <v>0</v>
      </c>
      <c r="R807">
        <f t="shared" si="188"/>
        <v>0</v>
      </c>
      <c r="S807">
        <f t="shared" si="189"/>
        <v>0</v>
      </c>
      <c r="Y807" t="s">
        <v>189</v>
      </c>
      <c r="Z807" t="s">
        <v>341</v>
      </c>
    </row>
    <row r="808" spans="2:26" ht="15.75" hidden="1" outlineLevel="1" x14ac:dyDescent="0.25">
      <c r="B808" s="48">
        <v>6</v>
      </c>
      <c r="C808" s="49" t="s">
        <v>190</v>
      </c>
      <c r="D808" s="50" t="s">
        <v>35</v>
      </c>
      <c r="E808" s="51">
        <v>464</v>
      </c>
      <c r="F808" s="48">
        <v>2017</v>
      </c>
      <c r="G808" s="52" t="s">
        <v>36</v>
      </c>
      <c r="H808" s="53"/>
      <c r="I808" s="54">
        <v>851.40000000000009</v>
      </c>
      <c r="J808" s="53"/>
      <c r="K808" s="54">
        <v>640.74</v>
      </c>
      <c r="L808" s="53"/>
      <c r="M808" s="54">
        <v>767</v>
      </c>
      <c r="N808" s="54">
        <f t="shared" si="184"/>
        <v>0</v>
      </c>
      <c r="O808" s="54">
        <f t="shared" si="185"/>
        <v>0</v>
      </c>
      <c r="P808" s="54">
        <f t="shared" si="186"/>
        <v>0</v>
      </c>
      <c r="Q808">
        <f t="shared" si="187"/>
        <v>0</v>
      </c>
      <c r="R808">
        <f t="shared" si="188"/>
        <v>0</v>
      </c>
      <c r="S808">
        <f t="shared" si="189"/>
        <v>0</v>
      </c>
      <c r="Y808" t="s">
        <v>191</v>
      </c>
      <c r="Z808" t="s">
        <v>341</v>
      </c>
    </row>
    <row r="809" spans="2:26" ht="18.75" hidden="1" outlineLevel="1" x14ac:dyDescent="0.25">
      <c r="B809" s="93" t="s">
        <v>48</v>
      </c>
      <c r="C809" s="94"/>
      <c r="D809" s="94"/>
      <c r="E809" s="94"/>
      <c r="F809" s="94"/>
      <c r="G809" s="94"/>
      <c r="H809" s="94"/>
      <c r="I809" s="94"/>
      <c r="J809" s="94"/>
      <c r="K809" s="94"/>
      <c r="L809" s="94"/>
      <c r="M809" s="94"/>
      <c r="N809" s="94"/>
      <c r="O809" s="94"/>
      <c r="P809" s="95"/>
      <c r="Z809" t="s">
        <v>341</v>
      </c>
    </row>
    <row r="810" spans="2:26" ht="30" hidden="1" outlineLevel="1" x14ac:dyDescent="0.25">
      <c r="B810" s="48">
        <v>1</v>
      </c>
      <c r="C810" s="49" t="s">
        <v>192</v>
      </c>
      <c r="D810" s="50" t="s">
        <v>35</v>
      </c>
      <c r="E810" s="51">
        <v>320</v>
      </c>
      <c r="F810" s="48">
        <v>2019</v>
      </c>
      <c r="G810" s="52" t="s">
        <v>36</v>
      </c>
      <c r="H810" s="53"/>
      <c r="I810" s="54">
        <v>742.50000000000011</v>
      </c>
      <c r="J810" s="53"/>
      <c r="K810" s="54">
        <v>558.14</v>
      </c>
      <c r="L810" s="53"/>
      <c r="M810" s="54">
        <v>669.06</v>
      </c>
      <c r="N810" s="54">
        <f t="shared" ref="N810:N815" si="190">IF(F810=2017,H810*I810+J810*K810+L810*M810,0)</f>
        <v>0</v>
      </c>
      <c r="O810" s="54">
        <f t="shared" ref="O810:O815" si="191">IF(F810=2018,H810*I810+J810*K810+L810*M810,0)</f>
        <v>0</v>
      </c>
      <c r="P810" s="54">
        <f t="shared" ref="P810:P815" si="192">IF(F810=2019,H810*I810+J810*K810+L810*M810,0)</f>
        <v>0</v>
      </c>
      <c r="Q810">
        <f t="shared" ref="Q810:Q815" si="193">H810*I810</f>
        <v>0</v>
      </c>
      <c r="R810">
        <f t="shared" ref="R810:R815" si="194">J810*K810</f>
        <v>0</v>
      </c>
      <c r="S810">
        <f t="shared" ref="S810:S815" si="195">L810*M810</f>
        <v>0</v>
      </c>
      <c r="Y810" t="s">
        <v>52</v>
      </c>
      <c r="Z810" t="s">
        <v>341</v>
      </c>
    </row>
    <row r="811" spans="2:26" ht="30" hidden="1" outlineLevel="1" x14ac:dyDescent="0.25">
      <c r="B811" s="48">
        <v>2</v>
      </c>
      <c r="C811" s="49" t="s">
        <v>193</v>
      </c>
      <c r="D811" s="50" t="s">
        <v>54</v>
      </c>
      <c r="E811" s="51">
        <v>192</v>
      </c>
      <c r="F811" s="48">
        <v>2017</v>
      </c>
      <c r="G811" s="52" t="s">
        <v>36</v>
      </c>
      <c r="H811" s="53"/>
      <c r="I811" s="54">
        <v>353.1</v>
      </c>
      <c r="J811" s="53"/>
      <c r="K811" s="54">
        <v>265.5</v>
      </c>
      <c r="L811" s="53"/>
      <c r="M811" s="54">
        <v>318.59999999999997</v>
      </c>
      <c r="N811" s="54">
        <f t="shared" si="190"/>
        <v>0</v>
      </c>
      <c r="O811" s="54">
        <f t="shared" si="191"/>
        <v>0</v>
      </c>
      <c r="P811" s="54">
        <f t="shared" si="192"/>
        <v>0</v>
      </c>
      <c r="Q811">
        <f t="shared" si="193"/>
        <v>0</v>
      </c>
      <c r="R811">
        <f t="shared" si="194"/>
        <v>0</v>
      </c>
      <c r="S811">
        <f t="shared" si="195"/>
        <v>0</v>
      </c>
      <c r="Y811" t="s">
        <v>194</v>
      </c>
      <c r="Z811" t="s">
        <v>341</v>
      </c>
    </row>
    <row r="812" spans="2:26" ht="30" hidden="1" outlineLevel="1" x14ac:dyDescent="0.25">
      <c r="B812" s="48">
        <v>3</v>
      </c>
      <c r="C812" s="49" t="s">
        <v>195</v>
      </c>
      <c r="D812" s="50" t="s">
        <v>35</v>
      </c>
      <c r="E812" s="51">
        <v>320</v>
      </c>
      <c r="F812" s="48">
        <v>2017</v>
      </c>
      <c r="G812" s="52" t="s">
        <v>36</v>
      </c>
      <c r="H812" s="53"/>
      <c r="I812" s="54">
        <v>723.8</v>
      </c>
      <c r="J812" s="53"/>
      <c r="K812" s="54">
        <v>543.98</v>
      </c>
      <c r="L812" s="53"/>
      <c r="M812" s="54">
        <v>652.54</v>
      </c>
      <c r="N812" s="54">
        <f t="shared" si="190"/>
        <v>0</v>
      </c>
      <c r="O812" s="54">
        <f t="shared" si="191"/>
        <v>0</v>
      </c>
      <c r="P812" s="54">
        <f t="shared" si="192"/>
        <v>0</v>
      </c>
      <c r="Q812">
        <f t="shared" si="193"/>
        <v>0</v>
      </c>
      <c r="R812">
        <f t="shared" si="194"/>
        <v>0</v>
      </c>
      <c r="S812">
        <f t="shared" si="195"/>
        <v>0</v>
      </c>
      <c r="Y812" t="s">
        <v>196</v>
      </c>
      <c r="Z812" t="s">
        <v>341</v>
      </c>
    </row>
    <row r="813" spans="2:26" ht="30" hidden="1" outlineLevel="1" x14ac:dyDescent="0.25">
      <c r="B813" s="48">
        <v>4</v>
      </c>
      <c r="C813" s="49" t="s">
        <v>197</v>
      </c>
      <c r="D813" s="50" t="s">
        <v>35</v>
      </c>
      <c r="E813" s="51">
        <v>272</v>
      </c>
      <c r="F813" s="48">
        <v>2017</v>
      </c>
      <c r="G813" s="52" t="s">
        <v>36</v>
      </c>
      <c r="H813" s="53"/>
      <c r="I813" s="54">
        <v>744.7</v>
      </c>
      <c r="J813" s="53"/>
      <c r="K813" s="54">
        <v>560.5</v>
      </c>
      <c r="L813" s="53"/>
      <c r="M813" s="54">
        <v>671.42</v>
      </c>
      <c r="N813" s="54">
        <f t="shared" si="190"/>
        <v>0</v>
      </c>
      <c r="O813" s="54">
        <f t="shared" si="191"/>
        <v>0</v>
      </c>
      <c r="P813" s="54">
        <f t="shared" si="192"/>
        <v>0</v>
      </c>
      <c r="Q813">
        <f t="shared" si="193"/>
        <v>0</v>
      </c>
      <c r="R813">
        <f t="shared" si="194"/>
        <v>0</v>
      </c>
      <c r="S813">
        <f t="shared" si="195"/>
        <v>0</v>
      </c>
      <c r="Y813" t="s">
        <v>198</v>
      </c>
      <c r="Z813" t="s">
        <v>341</v>
      </c>
    </row>
    <row r="814" spans="2:26" ht="30" hidden="1" outlineLevel="1" x14ac:dyDescent="0.25">
      <c r="B814" s="48">
        <v>5</v>
      </c>
      <c r="C814" s="49" t="s">
        <v>199</v>
      </c>
      <c r="D814" s="50" t="s">
        <v>35</v>
      </c>
      <c r="E814" s="51">
        <v>224</v>
      </c>
      <c r="F814" s="48">
        <v>2017</v>
      </c>
      <c r="G814" s="52" t="s">
        <v>36</v>
      </c>
      <c r="H814" s="53"/>
      <c r="I814" s="54">
        <v>824.99999999999989</v>
      </c>
      <c r="J814" s="53"/>
      <c r="K814" s="54">
        <v>620.67999999999995</v>
      </c>
      <c r="L814" s="53"/>
      <c r="M814" s="54">
        <v>743.4</v>
      </c>
      <c r="N814" s="54">
        <f t="shared" si="190"/>
        <v>0</v>
      </c>
      <c r="O814" s="54">
        <f t="shared" si="191"/>
        <v>0</v>
      </c>
      <c r="P814" s="54">
        <f t="shared" si="192"/>
        <v>0</v>
      </c>
      <c r="Q814">
        <f t="shared" si="193"/>
        <v>0</v>
      </c>
      <c r="R814">
        <f t="shared" si="194"/>
        <v>0</v>
      </c>
      <c r="S814">
        <f t="shared" si="195"/>
        <v>0</v>
      </c>
      <c r="Y814" t="s">
        <v>200</v>
      </c>
      <c r="Z814" t="s">
        <v>341</v>
      </c>
    </row>
    <row r="815" spans="2:26" ht="15.75" hidden="1" outlineLevel="1" x14ac:dyDescent="0.25">
      <c r="B815" s="48">
        <v>6</v>
      </c>
      <c r="C815" s="49" t="s">
        <v>201</v>
      </c>
      <c r="D815" s="50" t="s">
        <v>35</v>
      </c>
      <c r="E815" s="51">
        <v>304</v>
      </c>
      <c r="F815" s="48">
        <v>2017</v>
      </c>
      <c r="G815" s="52" t="s">
        <v>36</v>
      </c>
      <c r="H815" s="53"/>
      <c r="I815" s="54">
        <v>700.7</v>
      </c>
      <c r="J815" s="53"/>
      <c r="K815" s="54">
        <v>526.28</v>
      </c>
      <c r="L815" s="53"/>
      <c r="M815" s="54">
        <v>631.29999999999995</v>
      </c>
      <c r="N815" s="54">
        <f t="shared" si="190"/>
        <v>0</v>
      </c>
      <c r="O815" s="54">
        <f t="shared" si="191"/>
        <v>0</v>
      </c>
      <c r="P815" s="54">
        <f t="shared" si="192"/>
        <v>0</v>
      </c>
      <c r="Q815">
        <f t="shared" si="193"/>
        <v>0</v>
      </c>
      <c r="R815">
        <f t="shared" si="194"/>
        <v>0</v>
      </c>
      <c r="S815">
        <f t="shared" si="195"/>
        <v>0</v>
      </c>
      <c r="Y815" t="s">
        <v>202</v>
      </c>
      <c r="Z815" t="s">
        <v>341</v>
      </c>
    </row>
    <row r="816" spans="2:26" hidden="1" outlineLevel="1" x14ac:dyDescent="0.25">
      <c r="Z816" t="s">
        <v>341</v>
      </c>
    </row>
    <row r="817" spans="2:26" ht="18.75" hidden="1" outlineLevel="1" x14ac:dyDescent="0.25">
      <c r="B817" s="39" t="s">
        <v>68</v>
      </c>
      <c r="C817" s="40"/>
      <c r="D817" s="55"/>
      <c r="E817" s="41"/>
      <c r="F817" s="56"/>
      <c r="G817" s="40"/>
      <c r="H817" s="41"/>
      <c r="I817" s="42"/>
      <c r="J817" s="56"/>
      <c r="K817" s="42"/>
      <c r="L817" s="41"/>
      <c r="M817" s="42"/>
      <c r="N817" s="41"/>
      <c r="O817" s="41"/>
      <c r="P817" s="56"/>
      <c r="Z817" t="s">
        <v>341</v>
      </c>
    </row>
    <row r="818" spans="2:26" ht="51" hidden="1" outlineLevel="1" x14ac:dyDescent="0.25">
      <c r="B818" s="43" t="s">
        <v>23</v>
      </c>
      <c r="C818" s="44" t="s">
        <v>24</v>
      </c>
      <c r="D818" s="44" t="s">
        <v>25</v>
      </c>
      <c r="E818" s="44" t="s">
        <v>26</v>
      </c>
      <c r="F818" s="44" t="s">
        <v>27</v>
      </c>
      <c r="G818" s="44" t="s">
        <v>28</v>
      </c>
      <c r="H818" s="44" t="s">
        <v>69</v>
      </c>
      <c r="I818" s="45" t="s">
        <v>69</v>
      </c>
      <c r="J818" s="44" t="s">
        <v>622</v>
      </c>
      <c r="K818" s="45" t="s">
        <v>70</v>
      </c>
      <c r="L818" s="44" t="s">
        <v>623</v>
      </c>
      <c r="M818" s="45" t="s">
        <v>71</v>
      </c>
      <c r="N818" s="46">
        <v>2017</v>
      </c>
      <c r="O818" s="46">
        <v>2018</v>
      </c>
      <c r="P818" s="47">
        <v>2019</v>
      </c>
      <c r="Z818" t="s">
        <v>341</v>
      </c>
    </row>
    <row r="819" spans="2:26" ht="18.75" hidden="1" outlineLevel="1" x14ac:dyDescent="0.25">
      <c r="B819" s="93" t="s">
        <v>33</v>
      </c>
      <c r="C819" s="94"/>
      <c r="D819" s="94"/>
      <c r="E819" s="94"/>
      <c r="F819" s="94"/>
      <c r="G819" s="94"/>
      <c r="H819" s="94"/>
      <c r="I819" s="94"/>
      <c r="J819" s="94"/>
      <c r="K819" s="94"/>
      <c r="L819" s="94"/>
      <c r="M819" s="94"/>
      <c r="N819" s="94"/>
      <c r="O819" s="94"/>
      <c r="P819" s="95"/>
      <c r="Z819" t="s">
        <v>341</v>
      </c>
    </row>
    <row r="820" spans="2:26" ht="30" hidden="1" outlineLevel="1" x14ac:dyDescent="0.25">
      <c r="B820" s="48">
        <v>1</v>
      </c>
      <c r="C820" s="49" t="s">
        <v>100</v>
      </c>
      <c r="D820" s="50" t="s">
        <v>72</v>
      </c>
      <c r="E820" s="51"/>
      <c r="F820" s="48">
        <v>2017</v>
      </c>
      <c r="G820" s="52" t="s">
        <v>73</v>
      </c>
      <c r="H820" s="57" t="s">
        <v>69</v>
      </c>
      <c r="I820" s="58" t="s">
        <v>69</v>
      </c>
      <c r="J820" s="53"/>
      <c r="K820" s="54">
        <v>671</v>
      </c>
      <c r="L820" s="53"/>
      <c r="M820" s="54">
        <v>804</v>
      </c>
      <c r="N820" s="59">
        <f>IF(F820=2017,J820*K820+L820*M820,0)</f>
        <v>0</v>
      </c>
      <c r="O820" s="54">
        <f>IF(F820=2018,J820*K820+L820*M820,0)</f>
        <v>0</v>
      </c>
      <c r="P820" s="54">
        <f>IF(F820=2019,J820*K820+L820*M820,0)</f>
        <v>0</v>
      </c>
      <c r="T820">
        <f>J820*K820</f>
        <v>0</v>
      </c>
      <c r="U820">
        <f>L820*M820</f>
        <v>0</v>
      </c>
      <c r="Y820" t="s">
        <v>74</v>
      </c>
      <c r="Z820" t="s">
        <v>341</v>
      </c>
    </row>
    <row r="821" spans="2:26" ht="30" hidden="1" outlineLevel="1" x14ac:dyDescent="0.25">
      <c r="B821" s="48">
        <v>2</v>
      </c>
      <c r="C821" s="49" t="s">
        <v>184</v>
      </c>
      <c r="D821" s="50" t="s">
        <v>72</v>
      </c>
      <c r="E821" s="51"/>
      <c r="F821" s="48">
        <v>2018</v>
      </c>
      <c r="G821" s="52" t="s">
        <v>73</v>
      </c>
      <c r="H821" s="57" t="s">
        <v>69</v>
      </c>
      <c r="I821" s="58" t="s">
        <v>69</v>
      </c>
      <c r="J821" s="53"/>
      <c r="K821" s="54">
        <v>702</v>
      </c>
      <c r="L821" s="53"/>
      <c r="M821" s="54">
        <v>841</v>
      </c>
      <c r="N821" s="59">
        <f>IF(F821=2017,J821*K821+L821*M821,0)</f>
        <v>0</v>
      </c>
      <c r="O821" s="54">
        <f>IF(F821=2018,J821*K821+L821*M821,0)</f>
        <v>0</v>
      </c>
      <c r="P821" s="54">
        <f>IF(F821=2019,J821*K821+L821*M821,0)</f>
        <v>0</v>
      </c>
      <c r="T821">
        <f>J821*K821</f>
        <v>0</v>
      </c>
      <c r="U821">
        <f>L821*M821</f>
        <v>0</v>
      </c>
      <c r="Y821" t="s">
        <v>52</v>
      </c>
      <c r="Z821" t="s">
        <v>341</v>
      </c>
    </row>
    <row r="822" spans="2:26" ht="30" hidden="1" outlineLevel="1" x14ac:dyDescent="0.25">
      <c r="B822" s="48">
        <v>3</v>
      </c>
      <c r="C822" s="49" t="s">
        <v>186</v>
      </c>
      <c r="D822" s="50" t="s">
        <v>72</v>
      </c>
      <c r="E822" s="51"/>
      <c r="F822" s="48">
        <v>2017</v>
      </c>
      <c r="G822" s="52" t="s">
        <v>73</v>
      </c>
      <c r="H822" s="57" t="s">
        <v>69</v>
      </c>
      <c r="I822" s="58" t="s">
        <v>69</v>
      </c>
      <c r="J822" s="53"/>
      <c r="K822" s="54">
        <v>804</v>
      </c>
      <c r="L822" s="53"/>
      <c r="M822" s="54">
        <v>963</v>
      </c>
      <c r="N822" s="59">
        <f>IF(F822=2017,J822*K822+L822*M822,0)</f>
        <v>0</v>
      </c>
      <c r="O822" s="54">
        <f>IF(F822=2018,J822*K822+L822*M822,0)</f>
        <v>0</v>
      </c>
      <c r="P822" s="54">
        <f>IF(F822=2019,J822*K822+L822*M822,0)</f>
        <v>0</v>
      </c>
      <c r="T822">
        <f>J822*K822</f>
        <v>0</v>
      </c>
      <c r="U822">
        <f>L822*M822</f>
        <v>0</v>
      </c>
      <c r="Y822" t="s">
        <v>52</v>
      </c>
      <c r="Z822" t="s">
        <v>341</v>
      </c>
    </row>
    <row r="823" spans="2:26" ht="30" hidden="1" outlineLevel="1" x14ac:dyDescent="0.25">
      <c r="B823" s="48">
        <v>4</v>
      </c>
      <c r="C823" s="49" t="s">
        <v>188</v>
      </c>
      <c r="D823" s="50" t="s">
        <v>72</v>
      </c>
      <c r="E823" s="51"/>
      <c r="F823" s="48">
        <v>2018</v>
      </c>
      <c r="G823" s="52" t="s">
        <v>73</v>
      </c>
      <c r="H823" s="57" t="s">
        <v>69</v>
      </c>
      <c r="I823" s="58" t="s">
        <v>69</v>
      </c>
      <c r="J823" s="53"/>
      <c r="K823" s="54">
        <v>432</v>
      </c>
      <c r="L823" s="53"/>
      <c r="M823" s="54">
        <v>518</v>
      </c>
      <c r="N823" s="59">
        <f>IF(F823=2017,J823*K823+L823*M823,0)</f>
        <v>0</v>
      </c>
      <c r="O823" s="54">
        <f>IF(F823=2018,J823*K823+L823*M823,0)</f>
        <v>0</v>
      </c>
      <c r="P823" s="54">
        <f>IF(F823=2019,J823*K823+L823*M823,0)</f>
        <v>0</v>
      </c>
      <c r="T823">
        <f>J823*K823</f>
        <v>0</v>
      </c>
      <c r="U823">
        <f>L823*M823</f>
        <v>0</v>
      </c>
      <c r="Y823" t="s">
        <v>52</v>
      </c>
      <c r="Z823" t="s">
        <v>341</v>
      </c>
    </row>
    <row r="824" spans="2:26" ht="30" hidden="1" outlineLevel="1" x14ac:dyDescent="0.25">
      <c r="B824" s="48">
        <v>5</v>
      </c>
      <c r="C824" s="49" t="s">
        <v>190</v>
      </c>
      <c r="D824" s="50" t="s">
        <v>72</v>
      </c>
      <c r="E824" s="51"/>
      <c r="F824" s="48">
        <v>2017</v>
      </c>
      <c r="G824" s="52" t="s">
        <v>73</v>
      </c>
      <c r="H824" s="57" t="s">
        <v>69</v>
      </c>
      <c r="I824" s="58" t="s">
        <v>69</v>
      </c>
      <c r="J824" s="53"/>
      <c r="K824" s="54">
        <v>801</v>
      </c>
      <c r="L824" s="53"/>
      <c r="M824" s="54">
        <v>959</v>
      </c>
      <c r="N824" s="59">
        <f>IF(F824=2017,J824*K824+L824*M824,0)</f>
        <v>0</v>
      </c>
      <c r="O824" s="54">
        <f>IF(F824=2018,J824*K824+L824*M824,0)</f>
        <v>0</v>
      </c>
      <c r="P824" s="54">
        <f>IF(F824=2019,J824*K824+L824*M824,0)</f>
        <v>0</v>
      </c>
      <c r="T824">
        <f>J824*K824</f>
        <v>0</v>
      </c>
      <c r="U824">
        <f>L824*M824</f>
        <v>0</v>
      </c>
      <c r="Y824" t="s">
        <v>203</v>
      </c>
      <c r="Z824" t="s">
        <v>341</v>
      </c>
    </row>
    <row r="825" spans="2:26" ht="18.75" hidden="1" outlineLevel="1" x14ac:dyDescent="0.25">
      <c r="B825" s="93" t="s">
        <v>48</v>
      </c>
      <c r="C825" s="94"/>
      <c r="D825" s="94"/>
      <c r="E825" s="94"/>
      <c r="F825" s="94"/>
      <c r="G825" s="94"/>
      <c r="H825" s="94"/>
      <c r="I825" s="94"/>
      <c r="J825" s="94"/>
      <c r="K825" s="94"/>
      <c r="L825" s="94"/>
      <c r="M825" s="94"/>
      <c r="N825" s="94"/>
      <c r="O825" s="94"/>
      <c r="P825" s="95"/>
      <c r="Z825" t="s">
        <v>341</v>
      </c>
    </row>
    <row r="826" spans="2:26" ht="30" hidden="1" outlineLevel="1" x14ac:dyDescent="0.25">
      <c r="B826" s="48">
        <v>1</v>
      </c>
      <c r="C826" s="49" t="s">
        <v>192</v>
      </c>
      <c r="D826" s="50" t="s">
        <v>72</v>
      </c>
      <c r="E826" s="51"/>
      <c r="F826" s="48">
        <v>2019</v>
      </c>
      <c r="G826" s="52" t="s">
        <v>73</v>
      </c>
      <c r="H826" s="57" t="s">
        <v>69</v>
      </c>
      <c r="I826" s="58" t="s">
        <v>69</v>
      </c>
      <c r="J826" s="53"/>
      <c r="K826" s="54">
        <v>698</v>
      </c>
      <c r="L826" s="53"/>
      <c r="M826" s="54">
        <v>836</v>
      </c>
      <c r="N826" s="59">
        <f>IF(F826=2017,J826*K826+L826*M826,0)</f>
        <v>0</v>
      </c>
      <c r="O826" s="54">
        <f>IF(F826=2018,J826*K826+L826*M826,0)</f>
        <v>0</v>
      </c>
      <c r="P826" s="54">
        <f>IF(F826=2019,J826*K826+L826*M826,0)</f>
        <v>0</v>
      </c>
      <c r="T826">
        <f>J826*K826</f>
        <v>0</v>
      </c>
      <c r="U826">
        <f>L826*M826</f>
        <v>0</v>
      </c>
      <c r="Y826" t="s">
        <v>52</v>
      </c>
      <c r="Z826" t="s">
        <v>341</v>
      </c>
    </row>
    <row r="827" spans="2:26" ht="30" hidden="1" outlineLevel="1" x14ac:dyDescent="0.25">
      <c r="B827" s="48">
        <v>2</v>
      </c>
      <c r="C827" s="49" t="s">
        <v>193</v>
      </c>
      <c r="D827" s="50" t="s">
        <v>72</v>
      </c>
      <c r="E827" s="51"/>
      <c r="F827" s="48">
        <v>2017</v>
      </c>
      <c r="G827" s="52" t="s">
        <v>73</v>
      </c>
      <c r="H827" s="57" t="s">
        <v>69</v>
      </c>
      <c r="I827" s="58" t="s">
        <v>69</v>
      </c>
      <c r="J827" s="53"/>
      <c r="K827" s="54">
        <v>478</v>
      </c>
      <c r="L827" s="53"/>
      <c r="M827" s="54">
        <v>572</v>
      </c>
      <c r="N827" s="59">
        <f>IF(F827=2017,J827*K827+L827*M827,0)</f>
        <v>0</v>
      </c>
      <c r="O827" s="54">
        <f>IF(F827=2018,J827*K827+L827*M827,0)</f>
        <v>0</v>
      </c>
      <c r="P827" s="54">
        <f>IF(F827=2019,J827*K827+L827*M827,0)</f>
        <v>0</v>
      </c>
      <c r="T827">
        <f>J827*K827</f>
        <v>0</v>
      </c>
      <c r="U827">
        <f>L827*M827</f>
        <v>0</v>
      </c>
      <c r="Y827" t="s">
        <v>52</v>
      </c>
      <c r="Z827" t="s">
        <v>341</v>
      </c>
    </row>
    <row r="828" spans="2:26" ht="30" hidden="1" outlineLevel="1" x14ac:dyDescent="0.25">
      <c r="B828" s="48">
        <v>3</v>
      </c>
      <c r="C828" s="49" t="s">
        <v>195</v>
      </c>
      <c r="D828" s="50" t="s">
        <v>72</v>
      </c>
      <c r="E828" s="51"/>
      <c r="F828" s="48">
        <v>2018</v>
      </c>
      <c r="G828" s="52" t="s">
        <v>73</v>
      </c>
      <c r="H828" s="57" t="s">
        <v>69</v>
      </c>
      <c r="I828" s="58" t="s">
        <v>69</v>
      </c>
      <c r="J828" s="53"/>
      <c r="K828" s="54">
        <v>680</v>
      </c>
      <c r="L828" s="53"/>
      <c r="M828" s="54">
        <v>816</v>
      </c>
      <c r="N828" s="59">
        <f>IF(F828=2017,J828*K828+L828*M828,0)</f>
        <v>0</v>
      </c>
      <c r="O828" s="54">
        <f>IF(F828=2018,J828*K828+L828*M828,0)</f>
        <v>0</v>
      </c>
      <c r="P828" s="54">
        <f>IF(F828=2019,J828*K828+L828*M828,0)</f>
        <v>0</v>
      </c>
      <c r="T828">
        <f>J828*K828</f>
        <v>0</v>
      </c>
      <c r="U828">
        <f>L828*M828</f>
        <v>0</v>
      </c>
      <c r="Y828" t="s">
        <v>52</v>
      </c>
      <c r="Z828" t="s">
        <v>341</v>
      </c>
    </row>
    <row r="829" spans="2:26" ht="30" hidden="1" outlineLevel="1" x14ac:dyDescent="0.25">
      <c r="B829" s="48">
        <v>4</v>
      </c>
      <c r="C829" s="49" t="s">
        <v>197</v>
      </c>
      <c r="D829" s="50" t="s">
        <v>72</v>
      </c>
      <c r="E829" s="51"/>
      <c r="F829" s="48">
        <v>2017</v>
      </c>
      <c r="G829" s="52" t="s">
        <v>73</v>
      </c>
      <c r="H829" s="57" t="s">
        <v>69</v>
      </c>
      <c r="I829" s="58" t="s">
        <v>69</v>
      </c>
      <c r="J829" s="53"/>
      <c r="K829" s="54">
        <v>701</v>
      </c>
      <c r="L829" s="53"/>
      <c r="M829" s="54">
        <v>839</v>
      </c>
      <c r="N829" s="59">
        <f>IF(F829=2017,J829*K829+L829*M829,0)</f>
        <v>0</v>
      </c>
      <c r="O829" s="54">
        <f>IF(F829=2018,J829*K829+L829*M829,0)</f>
        <v>0</v>
      </c>
      <c r="P829" s="54">
        <f>IF(F829=2019,J829*K829+L829*M829,0)</f>
        <v>0</v>
      </c>
      <c r="T829">
        <f>J829*K829</f>
        <v>0</v>
      </c>
      <c r="U829">
        <f>L829*M829</f>
        <v>0</v>
      </c>
      <c r="Y829" t="s">
        <v>204</v>
      </c>
      <c r="Z829" t="s">
        <v>341</v>
      </c>
    </row>
    <row r="830" spans="2:26" ht="30" hidden="1" outlineLevel="1" x14ac:dyDescent="0.25">
      <c r="B830" s="48">
        <v>5</v>
      </c>
      <c r="C830" s="49" t="s">
        <v>199</v>
      </c>
      <c r="D830" s="50" t="s">
        <v>72</v>
      </c>
      <c r="E830" s="51"/>
      <c r="F830" s="48">
        <v>2018</v>
      </c>
      <c r="G830" s="52" t="s">
        <v>73</v>
      </c>
      <c r="H830" s="57" t="s">
        <v>69</v>
      </c>
      <c r="I830" s="58" t="s">
        <v>69</v>
      </c>
      <c r="J830" s="53"/>
      <c r="K830" s="54">
        <v>776</v>
      </c>
      <c r="L830" s="53"/>
      <c r="M830" s="54">
        <v>929</v>
      </c>
      <c r="N830" s="59">
        <f>IF(F830=2017,J830*K830+L830*M830,0)</f>
        <v>0</v>
      </c>
      <c r="O830" s="54">
        <f>IF(F830=2018,J830*K830+L830*M830,0)</f>
        <v>0</v>
      </c>
      <c r="P830" s="54">
        <f>IF(F830=2019,J830*K830+L830*M830,0)</f>
        <v>0</v>
      </c>
      <c r="T830">
        <f>J830*K830</f>
        <v>0</v>
      </c>
      <c r="U830">
        <f>L830*M830</f>
        <v>0</v>
      </c>
      <c r="Y830" t="s">
        <v>52</v>
      </c>
      <c r="Z830" t="s">
        <v>341</v>
      </c>
    </row>
    <row r="831" spans="2:26" hidden="1" outlineLevel="1" x14ac:dyDescent="0.25">
      <c r="Z831" t="s">
        <v>341</v>
      </c>
    </row>
    <row r="832" spans="2:26" ht="18.75" hidden="1" outlineLevel="1" x14ac:dyDescent="0.25">
      <c r="B832" s="39" t="s">
        <v>79</v>
      </c>
      <c r="C832" s="40"/>
      <c r="D832" s="55"/>
      <c r="E832" s="41"/>
      <c r="F832" s="56"/>
      <c r="G832" s="40"/>
      <c r="H832" s="41"/>
      <c r="I832" s="42"/>
      <c r="J832" s="56"/>
      <c r="K832" s="42"/>
      <c r="L832" s="41"/>
      <c r="M832" s="42"/>
      <c r="N832" s="41"/>
      <c r="O832" s="41"/>
      <c r="P832" s="56"/>
      <c r="Z832" t="s">
        <v>341</v>
      </c>
    </row>
    <row r="833" spans="2:26" ht="38.25" hidden="1" outlineLevel="1" x14ac:dyDescent="0.25">
      <c r="B833" s="43" t="s">
        <v>23</v>
      </c>
      <c r="C833" s="44" t="s">
        <v>24</v>
      </c>
      <c r="D833" s="44" t="s">
        <v>25</v>
      </c>
      <c r="E833" s="44" t="s">
        <v>26</v>
      </c>
      <c r="F833" s="44" t="s">
        <v>27</v>
      </c>
      <c r="G833" s="44" t="s">
        <v>28</v>
      </c>
      <c r="H833" s="44" t="s">
        <v>69</v>
      </c>
      <c r="I833" s="45" t="s">
        <v>69</v>
      </c>
      <c r="J833" s="44" t="s">
        <v>80</v>
      </c>
      <c r="K833" s="45" t="s">
        <v>81</v>
      </c>
      <c r="L833" s="44" t="s">
        <v>82</v>
      </c>
      <c r="M833" s="45" t="s">
        <v>83</v>
      </c>
      <c r="N833" s="46">
        <v>2017</v>
      </c>
      <c r="O833" s="46">
        <v>2018</v>
      </c>
      <c r="P833" s="47">
        <v>2019</v>
      </c>
      <c r="Z833" t="s">
        <v>341</v>
      </c>
    </row>
    <row r="834" spans="2:26" ht="30" hidden="1" outlineLevel="1" x14ac:dyDescent="0.25">
      <c r="B834" s="48">
        <v>1</v>
      </c>
      <c r="C834" s="49" t="s">
        <v>342</v>
      </c>
      <c r="D834" s="50" t="s">
        <v>85</v>
      </c>
      <c r="E834" s="51"/>
      <c r="F834" s="48">
        <v>2019</v>
      </c>
      <c r="G834" s="52" t="s">
        <v>85</v>
      </c>
      <c r="H834" s="57" t="s">
        <v>69</v>
      </c>
      <c r="I834" s="58" t="s">
        <v>69</v>
      </c>
      <c r="J834" s="53"/>
      <c r="K834" s="54">
        <v>2400</v>
      </c>
      <c r="L834" s="53"/>
      <c r="M834" s="54">
        <v>3200</v>
      </c>
      <c r="N834" s="59">
        <f>IF(F834=2017,J834*K834+L834*M834,0)</f>
        <v>0</v>
      </c>
      <c r="O834" s="54">
        <f>IF(F834=2018,J834*K834+L834*M834,0)</f>
        <v>0</v>
      </c>
      <c r="P834" s="54">
        <f>IF(F834=2019,J834*K834+L834*M834,0)</f>
        <v>0</v>
      </c>
      <c r="V834">
        <f>J834*K834</f>
        <v>0</v>
      </c>
      <c r="W834">
        <f>L834*M834</f>
        <v>0</v>
      </c>
      <c r="Y834" t="s">
        <v>52</v>
      </c>
      <c r="Z834" t="s">
        <v>341</v>
      </c>
    </row>
    <row r="835" spans="2:26" hidden="1" outlineLevel="1" x14ac:dyDescent="0.25">
      <c r="Z835" t="s">
        <v>341</v>
      </c>
    </row>
    <row r="836" spans="2:26" ht="15.75" thickBot="1" x14ac:dyDescent="0.3"/>
    <row r="837" spans="2:26" ht="39" thickBot="1" x14ac:dyDescent="0.3">
      <c r="B837" s="96" t="s">
        <v>343</v>
      </c>
      <c r="C837" s="97"/>
      <c r="D837" s="97"/>
      <c r="E837" s="102" t="s">
        <v>3</v>
      </c>
      <c r="F837" s="103"/>
      <c r="G837" s="4" t="s">
        <v>4</v>
      </c>
      <c r="H837" s="4" t="s">
        <v>5</v>
      </c>
      <c r="I837" s="4" t="s">
        <v>6</v>
      </c>
      <c r="J837" s="4" t="s">
        <v>7</v>
      </c>
      <c r="K837" s="5" t="s">
        <v>8</v>
      </c>
      <c r="L837" s="6" t="s">
        <v>9</v>
      </c>
      <c r="M837" s="7"/>
      <c r="N837" s="8">
        <v>2017</v>
      </c>
      <c r="O837" s="9">
        <v>2018</v>
      </c>
      <c r="P837" s="10">
        <v>2019</v>
      </c>
      <c r="Z837" t="s">
        <v>343</v>
      </c>
    </row>
    <row r="838" spans="2:26" ht="15.75" x14ac:dyDescent="0.25">
      <c r="B838" s="98"/>
      <c r="C838" s="99"/>
      <c r="D838" s="99"/>
      <c r="E838" s="104">
        <v>0</v>
      </c>
      <c r="F838" s="105"/>
      <c r="G838" s="11" t="s">
        <v>10</v>
      </c>
      <c r="H838" s="12">
        <f>SUBTOTAL(2,I855:I856,I858:I867,I869:I875)</f>
        <v>19</v>
      </c>
      <c r="I838" s="13">
        <f>SUM(I855:I856,I858:I867,I869:I875)/H838</f>
        <v>674.70526315789471</v>
      </c>
      <c r="J838" s="14" t="s">
        <v>11</v>
      </c>
      <c r="K838" s="15">
        <f>SUM(H855:H856,H858:H867,H869:H875)</f>
        <v>0</v>
      </c>
      <c r="L838" s="16">
        <f>Q838</f>
        <v>0</v>
      </c>
      <c r="M838" s="17"/>
      <c r="N838" s="110">
        <f>SUM(N855:N856,N858:N867,N869:N875,N880:N881,N883:N890,N892:N897,N901:N901)</f>
        <v>0</v>
      </c>
      <c r="O838" s="113">
        <f>SUM(O855:O856,O858:O867,O869:O875,O880:O881,O883:O890,O892:O897,O901:O901)</f>
        <v>0</v>
      </c>
      <c r="P838" s="86">
        <f>SUM(P855:P856,P858:P867,P869:P875,P880:P881,P883:P890,P892:P897,P901:P901)</f>
        <v>0</v>
      </c>
      <c r="Q838">
        <f>SUM(Q855:Q856,Q858:Q867,Q869:Q875)</f>
        <v>0</v>
      </c>
      <c r="R838">
        <f>SUM(R855:R856,R858:R867,R869:R875)</f>
        <v>0</v>
      </c>
      <c r="S838">
        <f>SUM(S855:S856,S858:S867,S869:S875)</f>
        <v>0</v>
      </c>
      <c r="T838">
        <f>SUM(T880:T881,T883:T890,T892:T897)</f>
        <v>0</v>
      </c>
      <c r="U838">
        <f>SUM(U880:U881,U883:U890,U892:U897)</f>
        <v>0</v>
      </c>
      <c r="V838">
        <f>SUM(V901:V901)</f>
        <v>0</v>
      </c>
      <c r="W838">
        <f>SUM(W901:W901)</f>
        <v>0</v>
      </c>
      <c r="Z838" t="s">
        <v>343</v>
      </c>
    </row>
    <row r="839" spans="2:26" ht="31.5" x14ac:dyDescent="0.25">
      <c r="B839" s="98"/>
      <c r="C839" s="99"/>
      <c r="D839" s="99"/>
      <c r="E839" s="106"/>
      <c r="F839" s="107"/>
      <c r="G839" s="11" t="s">
        <v>12</v>
      </c>
      <c r="H839" s="12">
        <f>SUBTOTAL(2,K855:K856,K858:K867,K869:K875)</f>
        <v>19</v>
      </c>
      <c r="I839" s="13">
        <f>SUM(K855:K856,K858:K867,K869:K875)/H839</f>
        <v>507.15157894736836</v>
      </c>
      <c r="J839" s="14" t="s">
        <v>13</v>
      </c>
      <c r="K839" s="15">
        <f>SUM(J855:J856,J858:J867,J869:J875)</f>
        <v>0</v>
      </c>
      <c r="L839" s="16">
        <f>R838</f>
        <v>0</v>
      </c>
      <c r="M839" s="18"/>
      <c r="N839" s="111"/>
      <c r="O839" s="114"/>
      <c r="P839" s="87"/>
      <c r="Z839" t="s">
        <v>343</v>
      </c>
    </row>
    <row r="840" spans="2:26" ht="31.5" x14ac:dyDescent="0.25">
      <c r="B840" s="98"/>
      <c r="C840" s="99"/>
      <c r="D840" s="99"/>
      <c r="E840" s="106"/>
      <c r="F840" s="107"/>
      <c r="G840" s="11" t="s">
        <v>14</v>
      </c>
      <c r="H840" s="12">
        <f>SUBTOTAL(2,M855:M856,M858:M867,M869:M875)</f>
        <v>19</v>
      </c>
      <c r="I840" s="13">
        <f>SUM(M855:M856,M858:M867,M869:M875)/H840</f>
        <v>607.76210526315788</v>
      </c>
      <c r="J840" s="14" t="s">
        <v>13</v>
      </c>
      <c r="K840" s="15">
        <f>SUM(L855:L856,L858:L867,L869:L875)</f>
        <v>0</v>
      </c>
      <c r="L840" s="16">
        <f>S838</f>
        <v>0</v>
      </c>
      <c r="M840" s="18"/>
      <c r="N840" s="111"/>
      <c r="O840" s="114"/>
      <c r="P840" s="87"/>
      <c r="Z840" t="s">
        <v>343</v>
      </c>
    </row>
    <row r="841" spans="2:26" ht="31.5" x14ac:dyDescent="0.25">
      <c r="B841" s="98"/>
      <c r="C841" s="99"/>
      <c r="D841" s="99"/>
      <c r="E841" s="106"/>
      <c r="F841" s="107"/>
      <c r="G841" s="11" t="s">
        <v>15</v>
      </c>
      <c r="H841" s="12">
        <f>SUBTOTAL(2,K880:K881,K883:K890,K892:K897)</f>
        <v>16</v>
      </c>
      <c r="I841" s="13">
        <f>SUM(K880:K881,K883:K890,K892:K897)/H841</f>
        <v>647.125</v>
      </c>
      <c r="J841" s="14" t="s">
        <v>13</v>
      </c>
      <c r="K841" s="15">
        <f>SUM(J880:J881,J883:J890,J892:J897)</f>
        <v>0</v>
      </c>
      <c r="L841" s="16">
        <f>T838</f>
        <v>0</v>
      </c>
      <c r="M841" s="18"/>
      <c r="N841" s="111"/>
      <c r="O841" s="114"/>
      <c r="P841" s="87"/>
      <c r="Z841" t="s">
        <v>343</v>
      </c>
    </row>
    <row r="842" spans="2:26" ht="31.5" x14ac:dyDescent="0.25">
      <c r="B842" s="98"/>
      <c r="C842" s="99"/>
      <c r="D842" s="99"/>
      <c r="E842" s="106"/>
      <c r="F842" s="107"/>
      <c r="G842" s="11" t="s">
        <v>16</v>
      </c>
      <c r="H842" s="12">
        <f>SUBTOTAL(2,M880:M881,M883:M890,M892:M897)</f>
        <v>16</v>
      </c>
      <c r="I842" s="13">
        <f>SUM(M880:M881,M883:M890,M892:M897)/H842</f>
        <v>775.4375</v>
      </c>
      <c r="J842" s="14" t="s">
        <v>13</v>
      </c>
      <c r="K842" s="15">
        <f>SUM(L880:L881,L883:L890,L892:L897)</f>
        <v>0</v>
      </c>
      <c r="L842" s="16">
        <f>U838</f>
        <v>0</v>
      </c>
      <c r="M842" s="18"/>
      <c r="N842" s="111"/>
      <c r="O842" s="114"/>
      <c r="P842" s="87"/>
      <c r="Z842" t="s">
        <v>343</v>
      </c>
    </row>
    <row r="843" spans="2:26" ht="31.5" x14ac:dyDescent="0.25">
      <c r="B843" s="98"/>
      <c r="C843" s="99"/>
      <c r="D843" s="99"/>
      <c r="E843" s="106"/>
      <c r="F843" s="107"/>
      <c r="G843" s="11" t="s">
        <v>17</v>
      </c>
      <c r="H843" s="12">
        <f>SUBTOTAL(2,K901:K901)</f>
        <v>1</v>
      </c>
      <c r="I843" s="13">
        <f>SUM(K901:K901)/H843</f>
        <v>2700</v>
      </c>
      <c r="J843" s="14" t="s">
        <v>13</v>
      </c>
      <c r="K843" s="15">
        <f>SUM(J901:J901)</f>
        <v>0</v>
      </c>
      <c r="L843" s="16">
        <f>V838</f>
        <v>0</v>
      </c>
      <c r="M843" s="18"/>
      <c r="N843" s="111"/>
      <c r="O843" s="114"/>
      <c r="P843" s="87"/>
      <c r="Z843" t="s">
        <v>343</v>
      </c>
    </row>
    <row r="844" spans="2:26" ht="32.25" thickBot="1" x14ac:dyDescent="0.3">
      <c r="B844" s="98"/>
      <c r="C844" s="99"/>
      <c r="D844" s="99"/>
      <c r="E844" s="106"/>
      <c r="F844" s="107"/>
      <c r="G844" s="11" t="s">
        <v>18</v>
      </c>
      <c r="H844" s="19">
        <f>SUBTOTAL(2,M901:M901)</f>
        <v>1</v>
      </c>
      <c r="I844" s="20">
        <f>SUM(M901:M901)/H844</f>
        <v>3600</v>
      </c>
      <c r="J844" s="21" t="s">
        <v>13</v>
      </c>
      <c r="K844" s="22">
        <f>SUM(L901:L901)</f>
        <v>0</v>
      </c>
      <c r="L844" s="23">
        <f>W838</f>
        <v>0</v>
      </c>
      <c r="M844" s="18"/>
      <c r="N844" s="111"/>
      <c r="O844" s="114"/>
      <c r="P844" s="87"/>
      <c r="Z844" t="s">
        <v>343</v>
      </c>
    </row>
    <row r="845" spans="2:26" ht="16.5" thickBot="1" x14ac:dyDescent="0.3">
      <c r="B845" s="100"/>
      <c r="C845" s="101"/>
      <c r="D845" s="101"/>
      <c r="E845" s="108"/>
      <c r="F845" s="109"/>
      <c r="G845" s="24" t="s">
        <v>19</v>
      </c>
      <c r="H845" s="25"/>
      <c r="I845" s="25"/>
      <c r="J845" s="25"/>
      <c r="K845" s="26">
        <f>SUM(K838:K844)</f>
        <v>0</v>
      </c>
      <c r="L845" s="27">
        <f>SUM(L838:L844)</f>
        <v>0</v>
      </c>
      <c r="M845" s="18"/>
      <c r="N845" s="112"/>
      <c r="O845" s="115"/>
      <c r="P845" s="88"/>
      <c r="Z845" t="s">
        <v>343</v>
      </c>
    </row>
    <row r="846" spans="2:26" ht="15.75" collapsed="1" thickBot="1" x14ac:dyDescent="0.3">
      <c r="B846" s="89" t="s">
        <v>20</v>
      </c>
      <c r="C846" s="90"/>
      <c r="D846" s="90"/>
      <c r="E846" s="91"/>
      <c r="F846" s="91"/>
      <c r="G846" s="91"/>
      <c r="H846" s="91"/>
      <c r="I846" s="91"/>
      <c r="J846" s="91"/>
      <c r="K846" s="91"/>
      <c r="L846" s="91"/>
      <c r="M846" s="91"/>
      <c r="N846" s="91"/>
      <c r="O846" s="91"/>
      <c r="P846" s="92"/>
      <c r="Z846" t="s">
        <v>343</v>
      </c>
    </row>
    <row r="847" spans="2:26" hidden="1" outlineLevel="1" x14ac:dyDescent="0.25">
      <c r="B847" s="28" t="s">
        <v>21</v>
      </c>
      <c r="C847" s="29"/>
      <c r="D847" s="29"/>
      <c r="E847" s="30"/>
      <c r="F847" s="30"/>
      <c r="G847" s="29"/>
      <c r="H847" s="30"/>
      <c r="I847" s="31"/>
      <c r="J847" s="30"/>
      <c r="K847" s="31"/>
      <c r="L847" s="30"/>
      <c r="M847" s="31"/>
      <c r="N847" s="30"/>
      <c r="O847" s="30"/>
      <c r="P847" s="32"/>
      <c r="Z847" t="s">
        <v>343</v>
      </c>
    </row>
    <row r="848" spans="2:26" hidden="1" outlineLevel="1" x14ac:dyDescent="0.25">
      <c r="B848" s="33" t="s">
        <v>343</v>
      </c>
      <c r="C848" s="29"/>
      <c r="D848" s="29"/>
      <c r="E848" s="30"/>
      <c r="F848" s="30"/>
      <c r="G848" s="29"/>
      <c r="H848" s="30"/>
      <c r="I848" s="31"/>
      <c r="J848" s="30"/>
      <c r="K848" s="31"/>
      <c r="L848" s="30"/>
      <c r="M848" s="31"/>
      <c r="N848" s="30"/>
      <c r="O848" s="30"/>
      <c r="P848" s="32"/>
      <c r="Z848" t="s">
        <v>343</v>
      </c>
    </row>
    <row r="849" spans="2:26" hidden="1" outlineLevel="1" x14ac:dyDescent="0.25">
      <c r="B849" s="28"/>
      <c r="C849" s="29"/>
      <c r="D849" s="29"/>
      <c r="E849" s="30"/>
      <c r="F849" s="30"/>
      <c r="G849" s="29"/>
      <c r="H849" s="30"/>
      <c r="I849" s="31"/>
      <c r="J849" s="30"/>
      <c r="K849" s="31"/>
      <c r="L849" s="30"/>
      <c r="M849" s="31"/>
      <c r="N849" s="30"/>
      <c r="O849" s="30"/>
      <c r="P849" s="32"/>
      <c r="Z849" t="s">
        <v>343</v>
      </c>
    </row>
    <row r="850" spans="2:26" hidden="1" outlineLevel="1" x14ac:dyDescent="0.25">
      <c r="B850" s="34"/>
      <c r="C850" s="29"/>
      <c r="D850" s="29"/>
      <c r="E850" s="30"/>
      <c r="F850" s="30"/>
      <c r="G850" s="29"/>
      <c r="H850" s="30"/>
      <c r="I850" s="31"/>
      <c r="J850" s="30"/>
      <c r="K850" s="31"/>
      <c r="L850" s="30"/>
      <c r="M850" s="31"/>
      <c r="N850" s="30"/>
      <c r="O850" s="30"/>
      <c r="P850" s="32"/>
      <c r="Z850" t="s">
        <v>343</v>
      </c>
    </row>
    <row r="851" spans="2:26" hidden="1" outlineLevel="1" x14ac:dyDescent="0.25">
      <c r="B851" s="35"/>
      <c r="C851" s="36"/>
      <c r="D851" s="36"/>
      <c r="E851" s="37"/>
      <c r="F851" s="37"/>
      <c r="G851" s="36"/>
      <c r="H851" s="37"/>
      <c r="I851" s="18"/>
      <c r="J851" s="37"/>
      <c r="K851" s="18"/>
      <c r="L851" s="37"/>
      <c r="M851" s="18"/>
      <c r="N851" s="37"/>
      <c r="O851" s="37"/>
      <c r="P851" s="38"/>
      <c r="Z851" t="s">
        <v>343</v>
      </c>
    </row>
    <row r="852" spans="2:26" ht="18.75" hidden="1" outlineLevel="1" x14ac:dyDescent="0.25">
      <c r="B852" s="39" t="s">
        <v>22</v>
      </c>
      <c r="C852" s="40"/>
      <c r="D852" s="40"/>
      <c r="E852" s="41"/>
      <c r="F852" s="41"/>
      <c r="G852" s="40"/>
      <c r="H852" s="41"/>
      <c r="I852" s="42"/>
      <c r="J852" s="41"/>
      <c r="K852" s="42"/>
      <c r="L852" s="41"/>
      <c r="M852" s="42"/>
      <c r="N852" s="41"/>
      <c r="O852" s="41"/>
      <c r="P852" s="41"/>
      <c r="Z852" t="s">
        <v>343</v>
      </c>
    </row>
    <row r="853" spans="2:26" ht="51" hidden="1" outlineLevel="1" x14ac:dyDescent="0.25">
      <c r="B853" s="43" t="s">
        <v>23</v>
      </c>
      <c r="C853" s="44" t="s">
        <v>24</v>
      </c>
      <c r="D853" s="44" t="s">
        <v>25</v>
      </c>
      <c r="E853" s="44" t="s">
        <v>26</v>
      </c>
      <c r="F853" s="44" t="s">
        <v>27</v>
      </c>
      <c r="G853" s="44" t="s">
        <v>28</v>
      </c>
      <c r="H853" s="44" t="s">
        <v>29</v>
      </c>
      <c r="I853" s="45" t="s">
        <v>30</v>
      </c>
      <c r="J853" s="44" t="s">
        <v>620</v>
      </c>
      <c r="K853" s="45" t="s">
        <v>31</v>
      </c>
      <c r="L853" s="44" t="s">
        <v>621</v>
      </c>
      <c r="M853" s="45" t="s">
        <v>32</v>
      </c>
      <c r="N853" s="46">
        <v>2017</v>
      </c>
      <c r="O853" s="46">
        <v>2018</v>
      </c>
      <c r="P853" s="47">
        <v>2019</v>
      </c>
      <c r="Z853" t="s">
        <v>343</v>
      </c>
    </row>
    <row r="854" spans="2:26" ht="18.75" hidden="1" outlineLevel="1" x14ac:dyDescent="0.25">
      <c r="B854" s="93" t="s">
        <v>87</v>
      </c>
      <c r="C854" s="94"/>
      <c r="D854" s="94"/>
      <c r="E854" s="94"/>
      <c r="F854" s="94"/>
      <c r="G854" s="94"/>
      <c r="H854" s="94"/>
      <c r="I854" s="94"/>
      <c r="J854" s="94"/>
      <c r="K854" s="94"/>
      <c r="L854" s="94"/>
      <c r="M854" s="94"/>
      <c r="N854" s="94"/>
      <c r="O854" s="94"/>
      <c r="P854" s="95"/>
      <c r="Z854" t="s">
        <v>343</v>
      </c>
    </row>
    <row r="855" spans="2:26" ht="30" hidden="1" outlineLevel="1" x14ac:dyDescent="0.25">
      <c r="B855" s="48">
        <v>1</v>
      </c>
      <c r="C855" s="49" t="s">
        <v>344</v>
      </c>
      <c r="D855" s="50" t="s">
        <v>35</v>
      </c>
      <c r="E855" s="51">
        <v>240</v>
      </c>
      <c r="F855" s="48">
        <v>2017</v>
      </c>
      <c r="G855" s="52" t="s">
        <v>36</v>
      </c>
      <c r="H855" s="53"/>
      <c r="I855" s="54">
        <v>672.1</v>
      </c>
      <c r="J855" s="53"/>
      <c r="K855" s="54">
        <v>505.03999999999996</v>
      </c>
      <c r="L855" s="53"/>
      <c r="M855" s="54">
        <v>605.33999999999992</v>
      </c>
      <c r="N855" s="54">
        <f>IF(F855=2017,H855*I855+J855*K855+L855*M855,0)</f>
        <v>0</v>
      </c>
      <c r="O855" s="54">
        <f>IF(F855=2018,H855*I855+J855*K855+L855*M855,0)</f>
        <v>0</v>
      </c>
      <c r="P855" s="54">
        <f>IF(F855=2019,H855*I855+J855*K855+L855*M855,0)</f>
        <v>0</v>
      </c>
      <c r="Q855">
        <f>H855*I855</f>
        <v>0</v>
      </c>
      <c r="R855">
        <f>J855*K855</f>
        <v>0</v>
      </c>
      <c r="S855">
        <f>L855*M855</f>
        <v>0</v>
      </c>
      <c r="Y855" t="s">
        <v>229</v>
      </c>
      <c r="Z855" t="s">
        <v>343</v>
      </c>
    </row>
    <row r="856" spans="2:26" ht="30" hidden="1" outlineLevel="1" x14ac:dyDescent="0.25">
      <c r="B856" s="48">
        <v>2</v>
      </c>
      <c r="C856" s="49" t="s">
        <v>164</v>
      </c>
      <c r="D856" s="50" t="s">
        <v>35</v>
      </c>
      <c r="E856" s="51">
        <v>208</v>
      </c>
      <c r="F856" s="48">
        <v>2017</v>
      </c>
      <c r="G856" s="52" t="s">
        <v>36</v>
      </c>
      <c r="H856" s="53"/>
      <c r="I856" s="54">
        <v>443.3</v>
      </c>
      <c r="J856" s="53"/>
      <c r="K856" s="54">
        <v>332.76</v>
      </c>
      <c r="L856" s="53"/>
      <c r="M856" s="54">
        <v>398.84</v>
      </c>
      <c r="N856" s="54">
        <f>IF(F856=2017,H856*I856+J856*K856+L856*M856,0)</f>
        <v>0</v>
      </c>
      <c r="O856" s="54">
        <f>IF(F856=2018,H856*I856+J856*K856+L856*M856,0)</f>
        <v>0</v>
      </c>
      <c r="P856" s="54">
        <f>IF(F856=2019,H856*I856+J856*K856+L856*M856,0)</f>
        <v>0</v>
      </c>
      <c r="Q856">
        <f>H856*I856</f>
        <v>0</v>
      </c>
      <c r="R856">
        <f>J856*K856</f>
        <v>0</v>
      </c>
      <c r="S856">
        <f>L856*M856</f>
        <v>0</v>
      </c>
      <c r="Y856" t="s">
        <v>41</v>
      </c>
      <c r="Z856" t="s">
        <v>343</v>
      </c>
    </row>
    <row r="857" spans="2:26" ht="18.75" hidden="1" outlineLevel="1" x14ac:dyDescent="0.25">
      <c r="B857" s="93" t="s">
        <v>33</v>
      </c>
      <c r="C857" s="94"/>
      <c r="D857" s="94"/>
      <c r="E857" s="94"/>
      <c r="F857" s="94"/>
      <c r="G857" s="94"/>
      <c r="H857" s="94"/>
      <c r="I857" s="94"/>
      <c r="J857" s="94"/>
      <c r="K857" s="94"/>
      <c r="L857" s="94"/>
      <c r="M857" s="94"/>
      <c r="N857" s="94"/>
      <c r="O857" s="94"/>
      <c r="P857" s="95"/>
      <c r="Z857" t="s">
        <v>343</v>
      </c>
    </row>
    <row r="858" spans="2:26" ht="30" hidden="1" outlineLevel="1" x14ac:dyDescent="0.25">
      <c r="B858" s="48">
        <v>1</v>
      </c>
      <c r="C858" s="49" t="s">
        <v>345</v>
      </c>
      <c r="D858" s="50" t="s">
        <v>35</v>
      </c>
      <c r="E858" s="51">
        <v>352</v>
      </c>
      <c r="F858" s="48">
        <v>2017</v>
      </c>
      <c r="G858" s="52" t="s">
        <v>36</v>
      </c>
      <c r="H858" s="53"/>
      <c r="I858" s="54">
        <v>793.1</v>
      </c>
      <c r="J858" s="53"/>
      <c r="K858" s="54">
        <v>595.9</v>
      </c>
      <c r="L858" s="53"/>
      <c r="M858" s="54">
        <v>715.07999999999993</v>
      </c>
      <c r="N858" s="54">
        <f t="shared" ref="N858:N867" si="196">IF(F858=2017,H858*I858+J858*K858+L858*M858,0)</f>
        <v>0</v>
      </c>
      <c r="O858" s="54">
        <f t="shared" ref="O858:O867" si="197">IF(F858=2018,H858*I858+J858*K858+L858*M858,0)</f>
        <v>0</v>
      </c>
      <c r="P858" s="54">
        <f t="shared" ref="P858:P867" si="198">IF(F858=2019,H858*I858+J858*K858+L858*M858,0)</f>
        <v>0</v>
      </c>
      <c r="Q858">
        <f t="shared" ref="Q858:Q867" si="199">H858*I858</f>
        <v>0</v>
      </c>
      <c r="R858">
        <f t="shared" ref="R858:R867" si="200">J858*K858</f>
        <v>0</v>
      </c>
      <c r="S858">
        <f t="shared" ref="S858:S867" si="201">L858*M858</f>
        <v>0</v>
      </c>
      <c r="Y858" t="s">
        <v>346</v>
      </c>
      <c r="Z858" t="s">
        <v>343</v>
      </c>
    </row>
    <row r="859" spans="2:26" ht="15.75" hidden="1" outlineLevel="1" x14ac:dyDescent="0.25">
      <c r="B859" s="48">
        <v>2</v>
      </c>
      <c r="C859" s="49" t="s">
        <v>100</v>
      </c>
      <c r="D859" s="50" t="s">
        <v>35</v>
      </c>
      <c r="E859" s="51">
        <v>336</v>
      </c>
      <c r="F859" s="48">
        <v>2017</v>
      </c>
      <c r="G859" s="52" t="s">
        <v>36</v>
      </c>
      <c r="H859" s="53"/>
      <c r="I859" s="54">
        <v>700.7</v>
      </c>
      <c r="J859" s="53"/>
      <c r="K859" s="54">
        <v>526.28</v>
      </c>
      <c r="L859" s="53"/>
      <c r="M859" s="54">
        <v>631.29999999999995</v>
      </c>
      <c r="N859" s="54">
        <f t="shared" si="196"/>
        <v>0</v>
      </c>
      <c r="O859" s="54">
        <f t="shared" si="197"/>
        <v>0</v>
      </c>
      <c r="P859" s="54">
        <f t="shared" si="198"/>
        <v>0</v>
      </c>
      <c r="Q859">
        <f t="shared" si="199"/>
        <v>0</v>
      </c>
      <c r="R859">
        <f t="shared" si="200"/>
        <v>0</v>
      </c>
      <c r="S859">
        <f t="shared" si="201"/>
        <v>0</v>
      </c>
      <c r="Y859" t="s">
        <v>101</v>
      </c>
      <c r="Z859" t="s">
        <v>343</v>
      </c>
    </row>
    <row r="860" spans="2:26" ht="30" hidden="1" outlineLevel="1" x14ac:dyDescent="0.25">
      <c r="B860" s="48">
        <v>3</v>
      </c>
      <c r="C860" s="49" t="s">
        <v>347</v>
      </c>
      <c r="D860" s="50" t="s">
        <v>35</v>
      </c>
      <c r="E860" s="51">
        <v>240</v>
      </c>
      <c r="F860" s="48">
        <v>2017</v>
      </c>
      <c r="G860" s="52" t="s">
        <v>36</v>
      </c>
      <c r="H860" s="53"/>
      <c r="I860" s="54">
        <v>573.1</v>
      </c>
      <c r="J860" s="53"/>
      <c r="K860" s="54">
        <v>430.7</v>
      </c>
      <c r="L860" s="53"/>
      <c r="M860" s="54">
        <v>516.83999999999992</v>
      </c>
      <c r="N860" s="54">
        <f t="shared" si="196"/>
        <v>0</v>
      </c>
      <c r="O860" s="54">
        <f t="shared" si="197"/>
        <v>0</v>
      </c>
      <c r="P860" s="54">
        <f t="shared" si="198"/>
        <v>0</v>
      </c>
      <c r="Q860">
        <f t="shared" si="199"/>
        <v>0</v>
      </c>
      <c r="R860">
        <f t="shared" si="200"/>
        <v>0</v>
      </c>
      <c r="S860">
        <f t="shared" si="201"/>
        <v>0</v>
      </c>
      <c r="Y860" t="s">
        <v>348</v>
      </c>
      <c r="Z860" t="s">
        <v>343</v>
      </c>
    </row>
    <row r="861" spans="2:26" ht="30" hidden="1" outlineLevel="1" x14ac:dyDescent="0.25">
      <c r="B861" s="48">
        <v>4</v>
      </c>
      <c r="C861" s="49" t="s">
        <v>349</v>
      </c>
      <c r="D861" s="50" t="s">
        <v>35</v>
      </c>
      <c r="E861" s="51">
        <v>336</v>
      </c>
      <c r="F861" s="48">
        <v>2017</v>
      </c>
      <c r="G861" s="52" t="s">
        <v>36</v>
      </c>
      <c r="H861" s="53"/>
      <c r="I861" s="54">
        <v>974.6</v>
      </c>
      <c r="J861" s="53"/>
      <c r="K861" s="54">
        <v>732.78</v>
      </c>
      <c r="L861" s="53"/>
      <c r="M861" s="54">
        <v>877.92</v>
      </c>
      <c r="N861" s="54">
        <f t="shared" si="196"/>
        <v>0</v>
      </c>
      <c r="O861" s="54">
        <f t="shared" si="197"/>
        <v>0</v>
      </c>
      <c r="P861" s="54">
        <f t="shared" si="198"/>
        <v>0</v>
      </c>
      <c r="Q861">
        <f t="shared" si="199"/>
        <v>0</v>
      </c>
      <c r="R861">
        <f t="shared" si="200"/>
        <v>0</v>
      </c>
      <c r="S861">
        <f t="shared" si="201"/>
        <v>0</v>
      </c>
      <c r="Y861" t="s">
        <v>350</v>
      </c>
      <c r="Z861" t="s">
        <v>343</v>
      </c>
    </row>
    <row r="862" spans="2:26" ht="15.75" hidden="1" outlineLevel="1" x14ac:dyDescent="0.25">
      <c r="B862" s="48">
        <v>5</v>
      </c>
      <c r="C862" s="49" t="s">
        <v>171</v>
      </c>
      <c r="D862" s="50" t="s">
        <v>35</v>
      </c>
      <c r="E862" s="51">
        <v>320</v>
      </c>
      <c r="F862" s="48">
        <v>2017</v>
      </c>
      <c r="G862" s="52" t="s">
        <v>36</v>
      </c>
      <c r="H862" s="53"/>
      <c r="I862" s="54">
        <v>917.40000000000009</v>
      </c>
      <c r="J862" s="53"/>
      <c r="K862" s="54">
        <v>690.3</v>
      </c>
      <c r="L862" s="53"/>
      <c r="M862" s="54">
        <v>826</v>
      </c>
      <c r="N862" s="54">
        <f t="shared" si="196"/>
        <v>0</v>
      </c>
      <c r="O862" s="54">
        <f t="shared" si="197"/>
        <v>0</v>
      </c>
      <c r="P862" s="54">
        <f t="shared" si="198"/>
        <v>0</v>
      </c>
      <c r="Q862">
        <f t="shared" si="199"/>
        <v>0</v>
      </c>
      <c r="R862">
        <f t="shared" si="200"/>
        <v>0</v>
      </c>
      <c r="S862">
        <f t="shared" si="201"/>
        <v>0</v>
      </c>
      <c r="Y862" t="s">
        <v>351</v>
      </c>
      <c r="Z862" t="s">
        <v>343</v>
      </c>
    </row>
    <row r="863" spans="2:26" ht="30" hidden="1" outlineLevel="1" x14ac:dyDescent="0.25">
      <c r="B863" s="48">
        <v>6</v>
      </c>
      <c r="C863" s="49" t="s">
        <v>352</v>
      </c>
      <c r="D863" s="50" t="s">
        <v>35</v>
      </c>
      <c r="E863" s="51">
        <v>224</v>
      </c>
      <c r="F863" s="48">
        <v>2017</v>
      </c>
      <c r="G863" s="52" t="s">
        <v>36</v>
      </c>
      <c r="H863" s="53"/>
      <c r="I863" s="54">
        <v>656.7</v>
      </c>
      <c r="J863" s="53"/>
      <c r="K863" s="54">
        <v>493.23999999999995</v>
      </c>
      <c r="L863" s="53"/>
      <c r="M863" s="54">
        <v>591.17999999999995</v>
      </c>
      <c r="N863" s="54">
        <f t="shared" si="196"/>
        <v>0</v>
      </c>
      <c r="O863" s="54">
        <f t="shared" si="197"/>
        <v>0</v>
      </c>
      <c r="P863" s="54">
        <f t="shared" si="198"/>
        <v>0</v>
      </c>
      <c r="Q863">
        <f t="shared" si="199"/>
        <v>0</v>
      </c>
      <c r="R863">
        <f t="shared" si="200"/>
        <v>0</v>
      </c>
      <c r="S863">
        <f t="shared" si="201"/>
        <v>0</v>
      </c>
      <c r="Y863" t="s">
        <v>117</v>
      </c>
      <c r="Z863" t="s">
        <v>343</v>
      </c>
    </row>
    <row r="864" spans="2:26" ht="30" hidden="1" outlineLevel="1" x14ac:dyDescent="0.25">
      <c r="B864" s="48">
        <v>7</v>
      </c>
      <c r="C864" s="49" t="s">
        <v>353</v>
      </c>
      <c r="D864" s="50" t="s">
        <v>54</v>
      </c>
      <c r="E864" s="51">
        <v>64</v>
      </c>
      <c r="F864" s="48">
        <v>2017</v>
      </c>
      <c r="G864" s="52" t="s">
        <v>36</v>
      </c>
      <c r="H864" s="53"/>
      <c r="I864" s="54">
        <v>355.3</v>
      </c>
      <c r="J864" s="53"/>
      <c r="K864" s="54">
        <v>266.68</v>
      </c>
      <c r="L864" s="53"/>
      <c r="M864" s="54">
        <v>319.77999999999997</v>
      </c>
      <c r="N864" s="54">
        <f t="shared" si="196"/>
        <v>0</v>
      </c>
      <c r="O864" s="54">
        <f t="shared" si="197"/>
        <v>0</v>
      </c>
      <c r="P864" s="54">
        <f t="shared" si="198"/>
        <v>0</v>
      </c>
      <c r="Q864">
        <f t="shared" si="199"/>
        <v>0</v>
      </c>
      <c r="R864">
        <f t="shared" si="200"/>
        <v>0</v>
      </c>
      <c r="S864">
        <f t="shared" si="201"/>
        <v>0</v>
      </c>
      <c r="Y864" t="s">
        <v>354</v>
      </c>
      <c r="Z864" t="s">
        <v>343</v>
      </c>
    </row>
    <row r="865" spans="2:26" ht="30" hidden="1" outlineLevel="1" x14ac:dyDescent="0.25">
      <c r="B865" s="48">
        <v>8</v>
      </c>
      <c r="C865" s="49" t="s">
        <v>355</v>
      </c>
      <c r="D865" s="50" t="s">
        <v>54</v>
      </c>
      <c r="E865" s="51">
        <v>240</v>
      </c>
      <c r="F865" s="48">
        <v>2017</v>
      </c>
      <c r="G865" s="52" t="s">
        <v>36</v>
      </c>
      <c r="H865" s="53"/>
      <c r="I865" s="54">
        <v>595.1</v>
      </c>
      <c r="J865" s="53"/>
      <c r="K865" s="54">
        <v>447.21999999999997</v>
      </c>
      <c r="L865" s="53"/>
      <c r="M865" s="54">
        <v>535.72</v>
      </c>
      <c r="N865" s="54">
        <f t="shared" si="196"/>
        <v>0</v>
      </c>
      <c r="O865" s="54">
        <f t="shared" si="197"/>
        <v>0</v>
      </c>
      <c r="P865" s="54">
        <f t="shared" si="198"/>
        <v>0</v>
      </c>
      <c r="Q865">
        <f t="shared" si="199"/>
        <v>0</v>
      </c>
      <c r="R865">
        <f t="shared" si="200"/>
        <v>0</v>
      </c>
      <c r="S865">
        <f t="shared" si="201"/>
        <v>0</v>
      </c>
      <c r="Y865" t="s">
        <v>356</v>
      </c>
      <c r="Z865" t="s">
        <v>343</v>
      </c>
    </row>
    <row r="866" spans="2:26" ht="30" hidden="1" outlineLevel="1" x14ac:dyDescent="0.25">
      <c r="B866" s="48">
        <v>9</v>
      </c>
      <c r="C866" s="49" t="s">
        <v>357</v>
      </c>
      <c r="D866" s="50" t="s">
        <v>35</v>
      </c>
      <c r="E866" s="51">
        <v>208</v>
      </c>
      <c r="F866" s="48">
        <v>2017</v>
      </c>
      <c r="G866" s="52" t="s">
        <v>36</v>
      </c>
      <c r="H866" s="53"/>
      <c r="I866" s="54">
        <v>534.6</v>
      </c>
      <c r="J866" s="53"/>
      <c r="K866" s="54">
        <v>402.38</v>
      </c>
      <c r="L866" s="53"/>
      <c r="M866" s="54">
        <v>481.44</v>
      </c>
      <c r="N866" s="54">
        <f t="shared" si="196"/>
        <v>0</v>
      </c>
      <c r="O866" s="54">
        <f t="shared" si="197"/>
        <v>0</v>
      </c>
      <c r="P866" s="54">
        <f t="shared" si="198"/>
        <v>0</v>
      </c>
      <c r="Q866">
        <f t="shared" si="199"/>
        <v>0</v>
      </c>
      <c r="R866">
        <f t="shared" si="200"/>
        <v>0</v>
      </c>
      <c r="S866">
        <f t="shared" si="201"/>
        <v>0</v>
      </c>
      <c r="Y866" t="s">
        <v>358</v>
      </c>
      <c r="Z866" t="s">
        <v>343</v>
      </c>
    </row>
    <row r="867" spans="2:26" ht="30" hidden="1" outlineLevel="1" x14ac:dyDescent="0.25">
      <c r="B867" s="48">
        <v>10</v>
      </c>
      <c r="C867" s="49" t="s">
        <v>359</v>
      </c>
      <c r="D867" s="50" t="s">
        <v>35</v>
      </c>
      <c r="E867" s="51">
        <v>240</v>
      </c>
      <c r="F867" s="48">
        <v>2018</v>
      </c>
      <c r="G867" s="52" t="s">
        <v>36</v>
      </c>
      <c r="H867" s="53"/>
      <c r="I867" s="54">
        <v>742.50000000000011</v>
      </c>
      <c r="J867" s="53"/>
      <c r="K867" s="54">
        <v>558.14</v>
      </c>
      <c r="L867" s="53"/>
      <c r="M867" s="54">
        <v>669.06</v>
      </c>
      <c r="N867" s="54">
        <f t="shared" si="196"/>
        <v>0</v>
      </c>
      <c r="O867" s="54">
        <f t="shared" si="197"/>
        <v>0</v>
      </c>
      <c r="P867" s="54">
        <f t="shared" si="198"/>
        <v>0</v>
      </c>
      <c r="Q867">
        <f t="shared" si="199"/>
        <v>0</v>
      </c>
      <c r="R867">
        <f t="shared" si="200"/>
        <v>0</v>
      </c>
      <c r="S867">
        <f t="shared" si="201"/>
        <v>0</v>
      </c>
      <c r="Y867" t="s">
        <v>52</v>
      </c>
      <c r="Z867" t="s">
        <v>343</v>
      </c>
    </row>
    <row r="868" spans="2:26" ht="18.75" hidden="1" outlineLevel="1" x14ac:dyDescent="0.25">
      <c r="B868" s="93" t="s">
        <v>48</v>
      </c>
      <c r="C868" s="94"/>
      <c r="D868" s="94"/>
      <c r="E868" s="94"/>
      <c r="F868" s="94"/>
      <c r="G868" s="94"/>
      <c r="H868" s="94"/>
      <c r="I868" s="94"/>
      <c r="J868" s="94"/>
      <c r="K868" s="94"/>
      <c r="L868" s="94"/>
      <c r="M868" s="94"/>
      <c r="N868" s="94"/>
      <c r="O868" s="94"/>
      <c r="P868" s="95"/>
      <c r="Z868" t="s">
        <v>343</v>
      </c>
    </row>
    <row r="869" spans="2:26" ht="30" hidden="1" outlineLevel="1" x14ac:dyDescent="0.25">
      <c r="B869" s="48">
        <v>1</v>
      </c>
      <c r="C869" s="49" t="s">
        <v>360</v>
      </c>
      <c r="D869" s="50" t="s">
        <v>35</v>
      </c>
      <c r="E869" s="51">
        <v>320</v>
      </c>
      <c r="F869" s="48">
        <v>2018</v>
      </c>
      <c r="G869" s="52" t="s">
        <v>36</v>
      </c>
      <c r="H869" s="53"/>
      <c r="I869" s="54">
        <v>742.50000000000011</v>
      </c>
      <c r="J869" s="53"/>
      <c r="K869" s="54">
        <v>558.14</v>
      </c>
      <c r="L869" s="53"/>
      <c r="M869" s="54">
        <v>669.06</v>
      </c>
      <c r="N869" s="54">
        <f t="shared" ref="N869:N875" si="202">IF(F869=2017,H869*I869+J869*K869+L869*M869,0)</f>
        <v>0</v>
      </c>
      <c r="O869" s="54">
        <f t="shared" ref="O869:O875" si="203">IF(F869=2018,H869*I869+J869*K869+L869*M869,0)</f>
        <v>0</v>
      </c>
      <c r="P869" s="54">
        <f t="shared" ref="P869:P875" si="204">IF(F869=2019,H869*I869+J869*K869+L869*M869,0)</f>
        <v>0</v>
      </c>
      <c r="Q869">
        <f t="shared" ref="Q869:Q875" si="205">H869*I869</f>
        <v>0</v>
      </c>
      <c r="R869">
        <f t="shared" ref="R869:R875" si="206">J869*K869</f>
        <v>0</v>
      </c>
      <c r="S869">
        <f t="shared" ref="S869:S875" si="207">L869*M869</f>
        <v>0</v>
      </c>
      <c r="Y869" t="s">
        <v>52</v>
      </c>
      <c r="Z869" t="s">
        <v>343</v>
      </c>
    </row>
    <row r="870" spans="2:26" ht="60" hidden="1" outlineLevel="1" x14ac:dyDescent="0.25">
      <c r="B870" s="48">
        <v>2</v>
      </c>
      <c r="C870" s="49" t="s">
        <v>361</v>
      </c>
      <c r="D870" s="50" t="s">
        <v>35</v>
      </c>
      <c r="E870" s="51">
        <v>192</v>
      </c>
      <c r="F870" s="48">
        <v>2017</v>
      </c>
      <c r="G870" s="52" t="s">
        <v>36</v>
      </c>
      <c r="H870" s="53"/>
      <c r="I870" s="54">
        <v>584.1</v>
      </c>
      <c r="J870" s="53"/>
      <c r="K870" s="54">
        <v>438.96</v>
      </c>
      <c r="L870" s="53"/>
      <c r="M870" s="54">
        <v>526.28</v>
      </c>
      <c r="N870" s="54">
        <f t="shared" si="202"/>
        <v>0</v>
      </c>
      <c r="O870" s="54">
        <f t="shared" si="203"/>
        <v>0</v>
      </c>
      <c r="P870" s="54">
        <f t="shared" si="204"/>
        <v>0</v>
      </c>
      <c r="Q870">
        <f t="shared" si="205"/>
        <v>0</v>
      </c>
      <c r="R870">
        <f t="shared" si="206"/>
        <v>0</v>
      </c>
      <c r="S870">
        <f t="shared" si="207"/>
        <v>0</v>
      </c>
      <c r="Y870" t="s">
        <v>362</v>
      </c>
      <c r="Z870" t="s">
        <v>343</v>
      </c>
    </row>
    <row r="871" spans="2:26" ht="90" hidden="1" outlineLevel="1" x14ac:dyDescent="0.25">
      <c r="B871" s="48">
        <v>3</v>
      </c>
      <c r="C871" s="49" t="s">
        <v>363</v>
      </c>
      <c r="D871" s="50" t="s">
        <v>35</v>
      </c>
      <c r="E871" s="51">
        <v>352</v>
      </c>
      <c r="F871" s="48">
        <v>2018</v>
      </c>
      <c r="G871" s="52" t="s">
        <v>36</v>
      </c>
      <c r="H871" s="53"/>
      <c r="I871" s="54">
        <v>548.90000000000009</v>
      </c>
      <c r="J871" s="53"/>
      <c r="K871" s="54">
        <v>413</v>
      </c>
      <c r="L871" s="53"/>
      <c r="M871" s="54">
        <v>494.41999999999996</v>
      </c>
      <c r="N871" s="54">
        <f t="shared" si="202"/>
        <v>0</v>
      </c>
      <c r="O871" s="54">
        <f t="shared" si="203"/>
        <v>0</v>
      </c>
      <c r="P871" s="54">
        <f t="shared" si="204"/>
        <v>0</v>
      </c>
      <c r="Q871">
        <f t="shared" si="205"/>
        <v>0</v>
      </c>
      <c r="R871">
        <f t="shared" si="206"/>
        <v>0</v>
      </c>
      <c r="S871">
        <f t="shared" si="207"/>
        <v>0</v>
      </c>
      <c r="Y871" t="s">
        <v>364</v>
      </c>
      <c r="Z871" t="s">
        <v>343</v>
      </c>
    </row>
    <row r="872" spans="2:26" ht="90" hidden="1" outlineLevel="1" x14ac:dyDescent="0.25">
      <c r="B872" s="48">
        <v>4</v>
      </c>
      <c r="C872" s="49" t="s">
        <v>365</v>
      </c>
      <c r="D872" s="50" t="s">
        <v>35</v>
      </c>
      <c r="E872" s="51">
        <v>336</v>
      </c>
      <c r="F872" s="48">
        <v>2017</v>
      </c>
      <c r="G872" s="52" t="s">
        <v>36</v>
      </c>
      <c r="H872" s="53"/>
      <c r="I872" s="54">
        <v>632.5</v>
      </c>
      <c r="J872" s="53"/>
      <c r="K872" s="54">
        <v>475.53999999999996</v>
      </c>
      <c r="L872" s="53"/>
      <c r="M872" s="54">
        <v>569.93999999999994</v>
      </c>
      <c r="N872" s="54">
        <f t="shared" si="202"/>
        <v>0</v>
      </c>
      <c r="O872" s="54">
        <f t="shared" si="203"/>
        <v>0</v>
      </c>
      <c r="P872" s="54">
        <f t="shared" si="204"/>
        <v>0</v>
      </c>
      <c r="Q872">
        <f t="shared" si="205"/>
        <v>0</v>
      </c>
      <c r="R872">
        <f t="shared" si="206"/>
        <v>0</v>
      </c>
      <c r="S872">
        <f t="shared" si="207"/>
        <v>0</v>
      </c>
      <c r="Y872" t="s">
        <v>366</v>
      </c>
      <c r="Z872" t="s">
        <v>343</v>
      </c>
    </row>
    <row r="873" spans="2:26" ht="90" hidden="1" outlineLevel="1" x14ac:dyDescent="0.25">
      <c r="B873" s="48">
        <v>5</v>
      </c>
      <c r="C873" s="49" t="s">
        <v>365</v>
      </c>
      <c r="D873" s="50" t="s">
        <v>35</v>
      </c>
      <c r="E873" s="51">
        <v>384</v>
      </c>
      <c r="F873" s="48">
        <v>2017</v>
      </c>
      <c r="G873" s="52" t="s">
        <v>36</v>
      </c>
      <c r="H873" s="53"/>
      <c r="I873" s="54">
        <v>1015.3000000000001</v>
      </c>
      <c r="J873" s="53"/>
      <c r="K873" s="54">
        <v>763.45999999999992</v>
      </c>
      <c r="L873" s="53"/>
      <c r="M873" s="54">
        <v>914.5</v>
      </c>
      <c r="N873" s="54">
        <f t="shared" si="202"/>
        <v>0</v>
      </c>
      <c r="O873" s="54">
        <f t="shared" si="203"/>
        <v>0</v>
      </c>
      <c r="P873" s="54">
        <f t="shared" si="204"/>
        <v>0</v>
      </c>
      <c r="Q873">
        <f t="shared" si="205"/>
        <v>0</v>
      </c>
      <c r="R873">
        <f t="shared" si="206"/>
        <v>0</v>
      </c>
      <c r="S873">
        <f t="shared" si="207"/>
        <v>0</v>
      </c>
      <c r="Y873" t="s">
        <v>367</v>
      </c>
      <c r="Z873" t="s">
        <v>343</v>
      </c>
    </row>
    <row r="874" spans="2:26" ht="90" hidden="1" outlineLevel="1" x14ac:dyDescent="0.25">
      <c r="B874" s="48">
        <v>6</v>
      </c>
      <c r="C874" s="49" t="s">
        <v>368</v>
      </c>
      <c r="D874" s="50" t="s">
        <v>35</v>
      </c>
      <c r="E874" s="51">
        <v>240</v>
      </c>
      <c r="F874" s="48">
        <v>2018</v>
      </c>
      <c r="G874" s="52" t="s">
        <v>36</v>
      </c>
      <c r="H874" s="53"/>
      <c r="I874" s="54">
        <v>595.1</v>
      </c>
      <c r="J874" s="53"/>
      <c r="K874" s="54">
        <v>447.21999999999997</v>
      </c>
      <c r="L874" s="53"/>
      <c r="M874" s="54">
        <v>535.72</v>
      </c>
      <c r="N874" s="54">
        <f t="shared" si="202"/>
        <v>0</v>
      </c>
      <c r="O874" s="54">
        <f t="shared" si="203"/>
        <v>0</v>
      </c>
      <c r="P874" s="54">
        <f t="shared" si="204"/>
        <v>0</v>
      </c>
      <c r="Q874">
        <f t="shared" si="205"/>
        <v>0</v>
      </c>
      <c r="R874">
        <f t="shared" si="206"/>
        <v>0</v>
      </c>
      <c r="S874">
        <f t="shared" si="207"/>
        <v>0</v>
      </c>
      <c r="Y874" t="s">
        <v>369</v>
      </c>
      <c r="Z874" t="s">
        <v>343</v>
      </c>
    </row>
    <row r="875" spans="2:26" ht="90" hidden="1" outlineLevel="1" x14ac:dyDescent="0.25">
      <c r="B875" s="48">
        <v>7</v>
      </c>
      <c r="C875" s="49" t="s">
        <v>370</v>
      </c>
      <c r="D875" s="50" t="s">
        <v>35</v>
      </c>
      <c r="E875" s="51">
        <v>320</v>
      </c>
      <c r="F875" s="48">
        <v>2018</v>
      </c>
      <c r="G875" s="52" t="s">
        <v>36</v>
      </c>
      <c r="H875" s="53"/>
      <c r="I875" s="54">
        <v>742.50000000000011</v>
      </c>
      <c r="J875" s="53"/>
      <c r="K875" s="54">
        <v>558.14</v>
      </c>
      <c r="L875" s="53"/>
      <c r="M875" s="54">
        <v>669.06</v>
      </c>
      <c r="N875" s="54">
        <f t="shared" si="202"/>
        <v>0</v>
      </c>
      <c r="O875" s="54">
        <f t="shared" si="203"/>
        <v>0</v>
      </c>
      <c r="P875" s="54">
        <f t="shared" si="204"/>
        <v>0</v>
      </c>
      <c r="Q875">
        <f t="shared" si="205"/>
        <v>0</v>
      </c>
      <c r="R875">
        <f t="shared" si="206"/>
        <v>0</v>
      </c>
      <c r="S875">
        <f t="shared" si="207"/>
        <v>0</v>
      </c>
      <c r="Y875" t="s">
        <v>52</v>
      </c>
      <c r="Z875" t="s">
        <v>343</v>
      </c>
    </row>
    <row r="876" spans="2:26" hidden="1" outlineLevel="1" x14ac:dyDescent="0.25">
      <c r="Z876" t="s">
        <v>343</v>
      </c>
    </row>
    <row r="877" spans="2:26" ht="18.75" hidden="1" outlineLevel="1" x14ac:dyDescent="0.25">
      <c r="B877" s="39" t="s">
        <v>68</v>
      </c>
      <c r="C877" s="40"/>
      <c r="D877" s="55"/>
      <c r="E877" s="41"/>
      <c r="F877" s="56"/>
      <c r="G877" s="40"/>
      <c r="H877" s="41"/>
      <c r="I877" s="42"/>
      <c r="J877" s="56"/>
      <c r="K877" s="42"/>
      <c r="L877" s="41"/>
      <c r="M877" s="42"/>
      <c r="N877" s="41"/>
      <c r="O877" s="41"/>
      <c r="P877" s="56"/>
      <c r="Z877" t="s">
        <v>343</v>
      </c>
    </row>
    <row r="878" spans="2:26" ht="51" hidden="1" outlineLevel="1" x14ac:dyDescent="0.25">
      <c r="B878" s="43" t="s">
        <v>23</v>
      </c>
      <c r="C878" s="44" t="s">
        <v>24</v>
      </c>
      <c r="D878" s="44" t="s">
        <v>25</v>
      </c>
      <c r="E878" s="44" t="s">
        <v>26</v>
      </c>
      <c r="F878" s="44" t="s">
        <v>27</v>
      </c>
      <c r="G878" s="44" t="s">
        <v>28</v>
      </c>
      <c r="H878" s="44" t="s">
        <v>69</v>
      </c>
      <c r="I878" s="45" t="s">
        <v>69</v>
      </c>
      <c r="J878" s="44" t="s">
        <v>622</v>
      </c>
      <c r="K878" s="45" t="s">
        <v>70</v>
      </c>
      <c r="L878" s="44" t="s">
        <v>623</v>
      </c>
      <c r="M878" s="45" t="s">
        <v>71</v>
      </c>
      <c r="N878" s="46">
        <v>2017</v>
      </c>
      <c r="O878" s="46">
        <v>2018</v>
      </c>
      <c r="P878" s="47">
        <v>2019</v>
      </c>
      <c r="Z878" t="s">
        <v>343</v>
      </c>
    </row>
    <row r="879" spans="2:26" ht="18.75" hidden="1" outlineLevel="1" x14ac:dyDescent="0.25">
      <c r="B879" s="93" t="s">
        <v>87</v>
      </c>
      <c r="C879" s="94"/>
      <c r="D879" s="94"/>
      <c r="E879" s="94"/>
      <c r="F879" s="94"/>
      <c r="G879" s="94"/>
      <c r="H879" s="94"/>
      <c r="I879" s="94"/>
      <c r="J879" s="94"/>
      <c r="K879" s="94"/>
      <c r="L879" s="94"/>
      <c r="M879" s="94"/>
      <c r="N879" s="94"/>
      <c r="O879" s="94"/>
      <c r="P879" s="95"/>
      <c r="Z879" t="s">
        <v>343</v>
      </c>
    </row>
    <row r="880" spans="2:26" ht="30" hidden="1" outlineLevel="1" x14ac:dyDescent="0.25">
      <c r="B880" s="48">
        <v>1</v>
      </c>
      <c r="C880" s="49" t="s">
        <v>344</v>
      </c>
      <c r="D880" s="50" t="s">
        <v>72</v>
      </c>
      <c r="E880" s="51"/>
      <c r="F880" s="48">
        <v>2018</v>
      </c>
      <c r="G880" s="52" t="s">
        <v>73</v>
      </c>
      <c r="H880" s="57" t="s">
        <v>69</v>
      </c>
      <c r="I880" s="58" t="s">
        <v>69</v>
      </c>
      <c r="J880" s="53"/>
      <c r="K880" s="54">
        <v>631</v>
      </c>
      <c r="L880" s="53"/>
      <c r="M880" s="54">
        <v>757</v>
      </c>
      <c r="N880" s="59">
        <f>IF(F880=2017,J880*K880+L880*M880,0)</f>
        <v>0</v>
      </c>
      <c r="O880" s="54">
        <f>IF(F880=2018,J880*K880+L880*M880,0)</f>
        <v>0</v>
      </c>
      <c r="P880" s="54">
        <f>IF(F880=2019,J880*K880+L880*M880,0)</f>
        <v>0</v>
      </c>
      <c r="T880">
        <f>J880*K880</f>
        <v>0</v>
      </c>
      <c r="U880">
        <f>L880*M880</f>
        <v>0</v>
      </c>
      <c r="Y880" t="s">
        <v>52</v>
      </c>
      <c r="Z880" t="s">
        <v>343</v>
      </c>
    </row>
    <row r="881" spans="2:26" ht="30" hidden="1" outlineLevel="1" x14ac:dyDescent="0.25">
      <c r="B881" s="48">
        <v>2</v>
      </c>
      <c r="C881" s="49" t="s">
        <v>164</v>
      </c>
      <c r="D881" s="50" t="s">
        <v>72</v>
      </c>
      <c r="E881" s="51"/>
      <c r="F881" s="48">
        <v>2017</v>
      </c>
      <c r="G881" s="52" t="s">
        <v>73</v>
      </c>
      <c r="H881" s="57" t="s">
        <v>69</v>
      </c>
      <c r="I881" s="58" t="s">
        <v>69</v>
      </c>
      <c r="J881" s="53"/>
      <c r="K881" s="54">
        <v>416</v>
      </c>
      <c r="L881" s="53"/>
      <c r="M881" s="54">
        <v>499</v>
      </c>
      <c r="N881" s="59">
        <f>IF(F881=2017,J881*K881+L881*M881,0)</f>
        <v>0</v>
      </c>
      <c r="O881" s="54">
        <f>IF(F881=2018,J881*K881+L881*M881,0)</f>
        <v>0</v>
      </c>
      <c r="P881" s="54">
        <f>IF(F881=2019,J881*K881+L881*M881,0)</f>
        <v>0</v>
      </c>
      <c r="T881">
        <f>J881*K881</f>
        <v>0</v>
      </c>
      <c r="U881">
        <f>L881*M881</f>
        <v>0</v>
      </c>
      <c r="Y881" t="s">
        <v>52</v>
      </c>
      <c r="Z881" t="s">
        <v>343</v>
      </c>
    </row>
    <row r="882" spans="2:26" ht="18.75" hidden="1" outlineLevel="1" x14ac:dyDescent="0.25">
      <c r="B882" s="93" t="s">
        <v>33</v>
      </c>
      <c r="C882" s="94"/>
      <c r="D882" s="94"/>
      <c r="E882" s="94"/>
      <c r="F882" s="94"/>
      <c r="G882" s="94"/>
      <c r="H882" s="94"/>
      <c r="I882" s="94"/>
      <c r="J882" s="94"/>
      <c r="K882" s="94"/>
      <c r="L882" s="94"/>
      <c r="M882" s="94"/>
      <c r="N882" s="94"/>
      <c r="O882" s="94"/>
      <c r="P882" s="95"/>
      <c r="Z882" t="s">
        <v>343</v>
      </c>
    </row>
    <row r="883" spans="2:26" ht="30" hidden="1" outlineLevel="1" x14ac:dyDescent="0.25">
      <c r="B883" s="48">
        <v>1</v>
      </c>
      <c r="C883" s="49" t="s">
        <v>371</v>
      </c>
      <c r="D883" s="50" t="s">
        <v>72</v>
      </c>
      <c r="E883" s="51"/>
      <c r="F883" s="48">
        <v>2018</v>
      </c>
      <c r="G883" s="52" t="s">
        <v>73</v>
      </c>
      <c r="H883" s="57" t="s">
        <v>69</v>
      </c>
      <c r="I883" s="58" t="s">
        <v>69</v>
      </c>
      <c r="J883" s="53"/>
      <c r="K883" s="54">
        <v>333</v>
      </c>
      <c r="L883" s="53"/>
      <c r="M883" s="54">
        <v>400</v>
      </c>
      <c r="N883" s="59">
        <f t="shared" ref="N883:N890" si="208">IF(F883=2017,J883*K883+L883*M883,0)</f>
        <v>0</v>
      </c>
      <c r="O883" s="54">
        <f t="shared" ref="O883:O890" si="209">IF(F883=2018,J883*K883+L883*M883,0)</f>
        <v>0</v>
      </c>
      <c r="P883" s="54">
        <f t="shared" ref="P883:P890" si="210">IF(F883=2019,J883*K883+L883*M883,0)</f>
        <v>0</v>
      </c>
      <c r="T883">
        <f t="shared" ref="T883:T890" si="211">J883*K883</f>
        <v>0</v>
      </c>
      <c r="U883">
        <f t="shared" ref="U883:U890" si="212">L883*M883</f>
        <v>0</v>
      </c>
      <c r="Y883" t="s">
        <v>52</v>
      </c>
      <c r="Z883" t="s">
        <v>343</v>
      </c>
    </row>
    <row r="884" spans="2:26" ht="30" hidden="1" outlineLevel="1" x14ac:dyDescent="0.25">
      <c r="B884" s="48">
        <v>2</v>
      </c>
      <c r="C884" s="49" t="s">
        <v>100</v>
      </c>
      <c r="D884" s="50" t="s">
        <v>72</v>
      </c>
      <c r="E884" s="51"/>
      <c r="F884" s="48">
        <v>2017</v>
      </c>
      <c r="G884" s="52" t="s">
        <v>73</v>
      </c>
      <c r="H884" s="57" t="s">
        <v>69</v>
      </c>
      <c r="I884" s="58" t="s">
        <v>69</v>
      </c>
      <c r="J884" s="53"/>
      <c r="K884" s="54">
        <v>658</v>
      </c>
      <c r="L884" s="53"/>
      <c r="M884" s="54">
        <v>789</v>
      </c>
      <c r="N884" s="59">
        <f t="shared" si="208"/>
        <v>0</v>
      </c>
      <c r="O884" s="54">
        <f t="shared" si="209"/>
        <v>0</v>
      </c>
      <c r="P884" s="54">
        <f t="shared" si="210"/>
        <v>0</v>
      </c>
      <c r="T884">
        <f t="shared" si="211"/>
        <v>0</v>
      </c>
      <c r="U884">
        <f t="shared" si="212"/>
        <v>0</v>
      </c>
      <c r="Y884" t="s">
        <v>52</v>
      </c>
      <c r="Z884" t="s">
        <v>343</v>
      </c>
    </row>
    <row r="885" spans="2:26" ht="30" hidden="1" outlineLevel="1" x14ac:dyDescent="0.25">
      <c r="B885" s="48">
        <v>3</v>
      </c>
      <c r="C885" s="49" t="s">
        <v>347</v>
      </c>
      <c r="D885" s="50" t="s">
        <v>72</v>
      </c>
      <c r="E885" s="51"/>
      <c r="F885" s="48">
        <v>2017</v>
      </c>
      <c r="G885" s="52" t="s">
        <v>73</v>
      </c>
      <c r="H885" s="57" t="s">
        <v>69</v>
      </c>
      <c r="I885" s="58" t="s">
        <v>69</v>
      </c>
      <c r="J885" s="53"/>
      <c r="K885" s="54">
        <v>745</v>
      </c>
      <c r="L885" s="53"/>
      <c r="M885" s="54">
        <v>894</v>
      </c>
      <c r="N885" s="59">
        <f t="shared" si="208"/>
        <v>0</v>
      </c>
      <c r="O885" s="54">
        <f t="shared" si="209"/>
        <v>0</v>
      </c>
      <c r="P885" s="54">
        <f t="shared" si="210"/>
        <v>0</v>
      </c>
      <c r="T885">
        <f t="shared" si="211"/>
        <v>0</v>
      </c>
      <c r="U885">
        <f t="shared" si="212"/>
        <v>0</v>
      </c>
      <c r="Y885" t="s">
        <v>52</v>
      </c>
      <c r="Z885" t="s">
        <v>343</v>
      </c>
    </row>
    <row r="886" spans="2:26" ht="30" hidden="1" outlineLevel="1" x14ac:dyDescent="0.25">
      <c r="B886" s="48">
        <v>4</v>
      </c>
      <c r="C886" s="49" t="s">
        <v>349</v>
      </c>
      <c r="D886" s="50" t="s">
        <v>72</v>
      </c>
      <c r="E886" s="51"/>
      <c r="F886" s="48">
        <v>2017</v>
      </c>
      <c r="G886" s="52" t="s">
        <v>73</v>
      </c>
      <c r="H886" s="57" t="s">
        <v>69</v>
      </c>
      <c r="I886" s="58" t="s">
        <v>69</v>
      </c>
      <c r="J886" s="53"/>
      <c r="K886" s="54">
        <v>916</v>
      </c>
      <c r="L886" s="53"/>
      <c r="M886" s="54">
        <v>1097</v>
      </c>
      <c r="N886" s="59">
        <f t="shared" si="208"/>
        <v>0</v>
      </c>
      <c r="O886" s="54">
        <f t="shared" si="209"/>
        <v>0</v>
      </c>
      <c r="P886" s="54">
        <f t="shared" si="210"/>
        <v>0</v>
      </c>
      <c r="T886">
        <f t="shared" si="211"/>
        <v>0</v>
      </c>
      <c r="U886">
        <f t="shared" si="212"/>
        <v>0</v>
      </c>
      <c r="Y886" t="s">
        <v>52</v>
      </c>
      <c r="Z886" t="s">
        <v>343</v>
      </c>
    </row>
    <row r="887" spans="2:26" ht="30" hidden="1" outlineLevel="1" x14ac:dyDescent="0.25">
      <c r="B887" s="48">
        <v>5</v>
      </c>
      <c r="C887" s="49" t="s">
        <v>171</v>
      </c>
      <c r="D887" s="50" t="s">
        <v>72</v>
      </c>
      <c r="E887" s="51"/>
      <c r="F887" s="48">
        <v>2018</v>
      </c>
      <c r="G887" s="52" t="s">
        <v>73</v>
      </c>
      <c r="H887" s="57" t="s">
        <v>69</v>
      </c>
      <c r="I887" s="58" t="s">
        <v>69</v>
      </c>
      <c r="J887" s="53"/>
      <c r="K887" s="54">
        <v>863</v>
      </c>
      <c r="L887" s="53"/>
      <c r="M887" s="54">
        <v>1033</v>
      </c>
      <c r="N887" s="59">
        <f t="shared" si="208"/>
        <v>0</v>
      </c>
      <c r="O887" s="54">
        <f t="shared" si="209"/>
        <v>0</v>
      </c>
      <c r="P887" s="54">
        <f t="shared" si="210"/>
        <v>0</v>
      </c>
      <c r="T887">
        <f t="shared" si="211"/>
        <v>0</v>
      </c>
      <c r="U887">
        <f t="shared" si="212"/>
        <v>0</v>
      </c>
      <c r="Y887" t="s">
        <v>52</v>
      </c>
      <c r="Z887" t="s">
        <v>343</v>
      </c>
    </row>
    <row r="888" spans="2:26" ht="30" hidden="1" outlineLevel="1" x14ac:dyDescent="0.25">
      <c r="B888" s="48">
        <v>6</v>
      </c>
      <c r="C888" s="49" t="s">
        <v>352</v>
      </c>
      <c r="D888" s="50" t="s">
        <v>72</v>
      </c>
      <c r="E888" s="51"/>
      <c r="F888" s="48">
        <v>2017</v>
      </c>
      <c r="G888" s="52" t="s">
        <v>73</v>
      </c>
      <c r="H888" s="57" t="s">
        <v>69</v>
      </c>
      <c r="I888" s="58" t="s">
        <v>69</v>
      </c>
      <c r="J888" s="53"/>
      <c r="K888" s="54">
        <v>617</v>
      </c>
      <c r="L888" s="53"/>
      <c r="M888" s="54">
        <v>739</v>
      </c>
      <c r="N888" s="59">
        <f t="shared" si="208"/>
        <v>0</v>
      </c>
      <c r="O888" s="54">
        <f t="shared" si="209"/>
        <v>0</v>
      </c>
      <c r="P888" s="54">
        <f t="shared" si="210"/>
        <v>0</v>
      </c>
      <c r="T888">
        <f t="shared" si="211"/>
        <v>0</v>
      </c>
      <c r="U888">
        <f t="shared" si="212"/>
        <v>0</v>
      </c>
      <c r="Y888" t="s">
        <v>52</v>
      </c>
      <c r="Z888" t="s">
        <v>343</v>
      </c>
    </row>
    <row r="889" spans="2:26" ht="30" hidden="1" outlineLevel="1" x14ac:dyDescent="0.25">
      <c r="B889" s="48">
        <v>7</v>
      </c>
      <c r="C889" s="49" t="s">
        <v>355</v>
      </c>
      <c r="D889" s="50" t="s">
        <v>72</v>
      </c>
      <c r="E889" s="51"/>
      <c r="F889" s="48">
        <v>2019</v>
      </c>
      <c r="G889" s="52" t="s">
        <v>73</v>
      </c>
      <c r="H889" s="57" t="s">
        <v>69</v>
      </c>
      <c r="I889" s="58" t="s">
        <v>69</v>
      </c>
      <c r="J889" s="53"/>
      <c r="K889" s="54">
        <v>503</v>
      </c>
      <c r="L889" s="53"/>
      <c r="M889" s="54">
        <v>602</v>
      </c>
      <c r="N889" s="59">
        <f t="shared" si="208"/>
        <v>0</v>
      </c>
      <c r="O889" s="54">
        <f t="shared" si="209"/>
        <v>0</v>
      </c>
      <c r="P889" s="54">
        <f t="shared" si="210"/>
        <v>0</v>
      </c>
      <c r="T889">
        <f t="shared" si="211"/>
        <v>0</v>
      </c>
      <c r="U889">
        <f t="shared" si="212"/>
        <v>0</v>
      </c>
      <c r="Y889" t="s">
        <v>52</v>
      </c>
      <c r="Z889" t="s">
        <v>343</v>
      </c>
    </row>
    <row r="890" spans="2:26" ht="30" hidden="1" outlineLevel="1" x14ac:dyDescent="0.25">
      <c r="B890" s="48">
        <v>8</v>
      </c>
      <c r="C890" s="49" t="s">
        <v>359</v>
      </c>
      <c r="D890" s="50" t="s">
        <v>72</v>
      </c>
      <c r="E890" s="51"/>
      <c r="F890" s="48">
        <v>2019</v>
      </c>
      <c r="G890" s="52" t="s">
        <v>73</v>
      </c>
      <c r="H890" s="57" t="s">
        <v>69</v>
      </c>
      <c r="I890" s="58" t="s">
        <v>69</v>
      </c>
      <c r="J890" s="53"/>
      <c r="K890" s="54">
        <v>698</v>
      </c>
      <c r="L890" s="53"/>
      <c r="M890" s="54">
        <v>836</v>
      </c>
      <c r="N890" s="59">
        <f t="shared" si="208"/>
        <v>0</v>
      </c>
      <c r="O890" s="54">
        <f t="shared" si="209"/>
        <v>0</v>
      </c>
      <c r="P890" s="54">
        <f t="shared" si="210"/>
        <v>0</v>
      </c>
      <c r="T890">
        <f t="shared" si="211"/>
        <v>0</v>
      </c>
      <c r="U890">
        <f t="shared" si="212"/>
        <v>0</v>
      </c>
      <c r="Y890" t="s">
        <v>52</v>
      </c>
      <c r="Z890" t="s">
        <v>343</v>
      </c>
    </row>
    <row r="891" spans="2:26" ht="18.75" hidden="1" outlineLevel="1" x14ac:dyDescent="0.25">
      <c r="B891" s="93" t="s">
        <v>48</v>
      </c>
      <c r="C891" s="94"/>
      <c r="D891" s="94"/>
      <c r="E891" s="94"/>
      <c r="F891" s="94"/>
      <c r="G891" s="94"/>
      <c r="H891" s="94"/>
      <c r="I891" s="94"/>
      <c r="J891" s="94"/>
      <c r="K891" s="94"/>
      <c r="L891" s="94"/>
      <c r="M891" s="94"/>
      <c r="N891" s="94"/>
      <c r="O891" s="94"/>
      <c r="P891" s="95"/>
      <c r="Z891" t="s">
        <v>343</v>
      </c>
    </row>
    <row r="892" spans="2:26" ht="30" hidden="1" outlineLevel="1" x14ac:dyDescent="0.25">
      <c r="B892" s="48">
        <v>1</v>
      </c>
      <c r="C892" s="49" t="s">
        <v>372</v>
      </c>
      <c r="D892" s="50" t="s">
        <v>72</v>
      </c>
      <c r="E892" s="51"/>
      <c r="F892" s="48">
        <v>2019</v>
      </c>
      <c r="G892" s="52" t="s">
        <v>73</v>
      </c>
      <c r="H892" s="57" t="s">
        <v>69</v>
      </c>
      <c r="I892" s="58" t="s">
        <v>69</v>
      </c>
      <c r="J892" s="53"/>
      <c r="K892" s="54">
        <v>698</v>
      </c>
      <c r="L892" s="53"/>
      <c r="M892" s="54">
        <v>836</v>
      </c>
      <c r="N892" s="59">
        <f t="shared" ref="N892:N897" si="213">IF(F892=2017,J892*K892+L892*M892,0)</f>
        <v>0</v>
      </c>
      <c r="O892" s="54">
        <f t="shared" ref="O892:O897" si="214">IF(F892=2018,J892*K892+L892*M892,0)</f>
        <v>0</v>
      </c>
      <c r="P892" s="54">
        <f t="shared" ref="P892:P897" si="215">IF(F892=2019,J892*K892+L892*M892,0)</f>
        <v>0</v>
      </c>
      <c r="T892">
        <f t="shared" ref="T892:T897" si="216">J892*K892</f>
        <v>0</v>
      </c>
      <c r="U892">
        <f t="shared" ref="U892:U897" si="217">L892*M892</f>
        <v>0</v>
      </c>
      <c r="Y892" t="s">
        <v>52</v>
      </c>
      <c r="Z892" t="s">
        <v>343</v>
      </c>
    </row>
    <row r="893" spans="2:26" ht="60" hidden="1" outlineLevel="1" x14ac:dyDescent="0.25">
      <c r="B893" s="48">
        <v>2</v>
      </c>
      <c r="C893" s="49" t="s">
        <v>361</v>
      </c>
      <c r="D893" s="50" t="s">
        <v>72</v>
      </c>
      <c r="E893" s="51"/>
      <c r="F893" s="48">
        <v>2018</v>
      </c>
      <c r="G893" s="52" t="s">
        <v>73</v>
      </c>
      <c r="H893" s="57" t="s">
        <v>69</v>
      </c>
      <c r="I893" s="58" t="s">
        <v>69</v>
      </c>
      <c r="J893" s="53"/>
      <c r="K893" s="54">
        <v>549</v>
      </c>
      <c r="L893" s="53"/>
      <c r="M893" s="54">
        <v>658</v>
      </c>
      <c r="N893" s="59">
        <f t="shared" si="213"/>
        <v>0</v>
      </c>
      <c r="O893" s="54">
        <f t="shared" si="214"/>
        <v>0</v>
      </c>
      <c r="P893" s="54">
        <f t="shared" si="215"/>
        <v>0</v>
      </c>
      <c r="T893">
        <f t="shared" si="216"/>
        <v>0</v>
      </c>
      <c r="U893">
        <f t="shared" si="217"/>
        <v>0</v>
      </c>
      <c r="Y893" t="s">
        <v>52</v>
      </c>
      <c r="Z893" t="s">
        <v>343</v>
      </c>
    </row>
    <row r="894" spans="2:26" ht="90" hidden="1" outlineLevel="1" x14ac:dyDescent="0.25">
      <c r="B894" s="48">
        <v>3</v>
      </c>
      <c r="C894" s="49" t="s">
        <v>363</v>
      </c>
      <c r="D894" s="50" t="s">
        <v>72</v>
      </c>
      <c r="E894" s="51"/>
      <c r="F894" s="48">
        <v>2019</v>
      </c>
      <c r="G894" s="52" t="s">
        <v>73</v>
      </c>
      <c r="H894" s="57" t="s">
        <v>69</v>
      </c>
      <c r="I894" s="58" t="s">
        <v>69</v>
      </c>
      <c r="J894" s="53"/>
      <c r="K894" s="54">
        <v>516</v>
      </c>
      <c r="L894" s="53"/>
      <c r="M894" s="54">
        <v>618</v>
      </c>
      <c r="N894" s="59">
        <f t="shared" si="213"/>
        <v>0</v>
      </c>
      <c r="O894" s="54">
        <f t="shared" si="214"/>
        <v>0</v>
      </c>
      <c r="P894" s="54">
        <f t="shared" si="215"/>
        <v>0</v>
      </c>
      <c r="T894">
        <f t="shared" si="216"/>
        <v>0</v>
      </c>
      <c r="U894">
        <f t="shared" si="217"/>
        <v>0</v>
      </c>
      <c r="Y894" t="s">
        <v>52</v>
      </c>
      <c r="Z894" t="s">
        <v>343</v>
      </c>
    </row>
    <row r="895" spans="2:26" ht="90" hidden="1" outlineLevel="1" x14ac:dyDescent="0.25">
      <c r="B895" s="48">
        <v>4</v>
      </c>
      <c r="C895" s="49" t="s">
        <v>365</v>
      </c>
      <c r="D895" s="50" t="s">
        <v>72</v>
      </c>
      <c r="E895" s="51"/>
      <c r="F895" s="48">
        <v>2017</v>
      </c>
      <c r="G895" s="52" t="s">
        <v>73</v>
      </c>
      <c r="H895" s="57" t="s">
        <v>69</v>
      </c>
      <c r="I895" s="58" t="s">
        <v>69</v>
      </c>
      <c r="J895" s="53"/>
      <c r="K895" s="54">
        <v>954</v>
      </c>
      <c r="L895" s="53"/>
      <c r="M895" s="54">
        <v>1143</v>
      </c>
      <c r="N895" s="59">
        <f t="shared" si="213"/>
        <v>0</v>
      </c>
      <c r="O895" s="54">
        <f t="shared" si="214"/>
        <v>0</v>
      </c>
      <c r="P895" s="54">
        <f t="shared" si="215"/>
        <v>0</v>
      </c>
      <c r="T895">
        <f t="shared" si="216"/>
        <v>0</v>
      </c>
      <c r="U895">
        <f t="shared" si="217"/>
        <v>0</v>
      </c>
      <c r="Y895" t="s">
        <v>52</v>
      </c>
      <c r="Z895" t="s">
        <v>343</v>
      </c>
    </row>
    <row r="896" spans="2:26" ht="90" hidden="1" outlineLevel="1" x14ac:dyDescent="0.25">
      <c r="B896" s="48">
        <v>5</v>
      </c>
      <c r="C896" s="49" t="s">
        <v>368</v>
      </c>
      <c r="D896" s="50" t="s">
        <v>72</v>
      </c>
      <c r="E896" s="51"/>
      <c r="F896" s="48">
        <v>2019</v>
      </c>
      <c r="G896" s="52" t="s">
        <v>73</v>
      </c>
      <c r="H896" s="57" t="s">
        <v>69</v>
      </c>
      <c r="I896" s="58" t="s">
        <v>69</v>
      </c>
      <c r="J896" s="53"/>
      <c r="K896" s="54">
        <v>559</v>
      </c>
      <c r="L896" s="53"/>
      <c r="M896" s="54">
        <v>670</v>
      </c>
      <c r="N896" s="59">
        <f t="shared" si="213"/>
        <v>0</v>
      </c>
      <c r="O896" s="54">
        <f t="shared" si="214"/>
        <v>0</v>
      </c>
      <c r="P896" s="54">
        <f t="shared" si="215"/>
        <v>0</v>
      </c>
      <c r="T896">
        <f t="shared" si="216"/>
        <v>0</v>
      </c>
      <c r="U896">
        <f t="shared" si="217"/>
        <v>0</v>
      </c>
      <c r="Y896" t="s">
        <v>52</v>
      </c>
      <c r="Z896" t="s">
        <v>343</v>
      </c>
    </row>
    <row r="897" spans="2:26" ht="90" hidden="1" outlineLevel="1" x14ac:dyDescent="0.25">
      <c r="B897" s="48">
        <v>6</v>
      </c>
      <c r="C897" s="49" t="s">
        <v>373</v>
      </c>
      <c r="D897" s="50" t="s">
        <v>72</v>
      </c>
      <c r="E897" s="51"/>
      <c r="F897" s="48">
        <v>2019</v>
      </c>
      <c r="G897" s="52" t="s">
        <v>73</v>
      </c>
      <c r="H897" s="57" t="s">
        <v>69</v>
      </c>
      <c r="I897" s="58" t="s">
        <v>69</v>
      </c>
      <c r="J897" s="53"/>
      <c r="K897" s="54">
        <v>698</v>
      </c>
      <c r="L897" s="53"/>
      <c r="M897" s="54">
        <v>836</v>
      </c>
      <c r="N897" s="59">
        <f t="shared" si="213"/>
        <v>0</v>
      </c>
      <c r="O897" s="54">
        <f t="shared" si="214"/>
        <v>0</v>
      </c>
      <c r="P897" s="54">
        <f t="shared" si="215"/>
        <v>0</v>
      </c>
      <c r="T897">
        <f t="shared" si="216"/>
        <v>0</v>
      </c>
      <c r="U897">
        <f t="shared" si="217"/>
        <v>0</v>
      </c>
      <c r="Y897" t="s">
        <v>52</v>
      </c>
      <c r="Z897" t="s">
        <v>343</v>
      </c>
    </row>
    <row r="898" spans="2:26" hidden="1" outlineLevel="1" x14ac:dyDescent="0.25">
      <c r="Z898" t="s">
        <v>343</v>
      </c>
    </row>
    <row r="899" spans="2:26" ht="18.75" hidden="1" outlineLevel="1" x14ac:dyDescent="0.25">
      <c r="B899" s="39" t="s">
        <v>79</v>
      </c>
      <c r="C899" s="40"/>
      <c r="D899" s="55"/>
      <c r="E899" s="41"/>
      <c r="F899" s="56"/>
      <c r="G899" s="40"/>
      <c r="H899" s="41"/>
      <c r="I899" s="42"/>
      <c r="J899" s="56"/>
      <c r="K899" s="42"/>
      <c r="L899" s="41"/>
      <c r="M899" s="42"/>
      <c r="N899" s="41"/>
      <c r="O899" s="41"/>
      <c r="P899" s="56"/>
      <c r="Z899" t="s">
        <v>343</v>
      </c>
    </row>
    <row r="900" spans="2:26" ht="38.25" hidden="1" outlineLevel="1" x14ac:dyDescent="0.25">
      <c r="B900" s="43" t="s">
        <v>23</v>
      </c>
      <c r="C900" s="44" t="s">
        <v>24</v>
      </c>
      <c r="D900" s="44" t="s">
        <v>25</v>
      </c>
      <c r="E900" s="44" t="s">
        <v>26</v>
      </c>
      <c r="F900" s="44" t="s">
        <v>27</v>
      </c>
      <c r="G900" s="44" t="s">
        <v>28</v>
      </c>
      <c r="H900" s="44" t="s">
        <v>69</v>
      </c>
      <c r="I900" s="45" t="s">
        <v>69</v>
      </c>
      <c r="J900" s="44" t="s">
        <v>80</v>
      </c>
      <c r="K900" s="45" t="s">
        <v>81</v>
      </c>
      <c r="L900" s="44" t="s">
        <v>82</v>
      </c>
      <c r="M900" s="45" t="s">
        <v>83</v>
      </c>
      <c r="N900" s="46">
        <v>2017</v>
      </c>
      <c r="O900" s="46">
        <v>2018</v>
      </c>
      <c r="P900" s="47">
        <v>2019</v>
      </c>
      <c r="Z900" t="s">
        <v>343</v>
      </c>
    </row>
    <row r="901" spans="2:26" ht="30" hidden="1" outlineLevel="1" x14ac:dyDescent="0.25">
      <c r="B901" s="48">
        <v>1</v>
      </c>
      <c r="C901" s="49" t="s">
        <v>374</v>
      </c>
      <c r="D901" s="50" t="s">
        <v>85</v>
      </c>
      <c r="E901" s="51"/>
      <c r="F901" s="48">
        <v>2017</v>
      </c>
      <c r="G901" s="52" t="s">
        <v>85</v>
      </c>
      <c r="H901" s="57" t="s">
        <v>69</v>
      </c>
      <c r="I901" s="58" t="s">
        <v>69</v>
      </c>
      <c r="J901" s="53"/>
      <c r="K901" s="54">
        <v>2700</v>
      </c>
      <c r="L901" s="53"/>
      <c r="M901" s="54">
        <v>3600</v>
      </c>
      <c r="N901" s="59">
        <f>IF(F901=2017,J901*K901+L901*M901,0)</f>
        <v>0</v>
      </c>
      <c r="O901" s="54">
        <f>IF(F901=2018,J901*K901+L901*M901,0)</f>
        <v>0</v>
      </c>
      <c r="P901" s="54">
        <f>IF(F901=2019,J901*K901+L901*M901,0)</f>
        <v>0</v>
      </c>
      <c r="V901">
        <f>J901*K901</f>
        <v>0</v>
      </c>
      <c r="W901">
        <f>L901*M901</f>
        <v>0</v>
      </c>
      <c r="Y901" t="s">
        <v>52</v>
      </c>
      <c r="Z901" t="s">
        <v>343</v>
      </c>
    </row>
    <row r="902" spans="2:26" hidden="1" outlineLevel="1" x14ac:dyDescent="0.25">
      <c r="Z902" t="s">
        <v>343</v>
      </c>
    </row>
    <row r="903" spans="2:26" ht="15.75" thickBot="1" x14ac:dyDescent="0.3"/>
    <row r="904" spans="2:26" ht="39" thickBot="1" x14ac:dyDescent="0.3">
      <c r="B904" s="96" t="s">
        <v>375</v>
      </c>
      <c r="C904" s="97"/>
      <c r="D904" s="97"/>
      <c r="E904" s="102" t="s">
        <v>3</v>
      </c>
      <c r="F904" s="103"/>
      <c r="G904" s="4" t="s">
        <v>4</v>
      </c>
      <c r="H904" s="4" t="s">
        <v>5</v>
      </c>
      <c r="I904" s="4" t="s">
        <v>6</v>
      </c>
      <c r="J904" s="4" t="s">
        <v>7</v>
      </c>
      <c r="K904" s="5" t="s">
        <v>8</v>
      </c>
      <c r="L904" s="6" t="s">
        <v>9</v>
      </c>
      <c r="M904" s="7"/>
      <c r="N904" s="8">
        <v>2017</v>
      </c>
      <c r="O904" s="9">
        <v>2018</v>
      </c>
      <c r="P904" s="10">
        <v>2019</v>
      </c>
      <c r="Z904" t="s">
        <v>375</v>
      </c>
    </row>
    <row r="905" spans="2:26" ht="15.75" x14ac:dyDescent="0.25">
      <c r="B905" s="98"/>
      <c r="C905" s="99"/>
      <c r="D905" s="99"/>
      <c r="E905" s="104">
        <v>0</v>
      </c>
      <c r="F905" s="105"/>
      <c r="G905" s="11" t="s">
        <v>10</v>
      </c>
      <c r="H905" s="12">
        <f>SUBTOTAL(2,I922:I927,I929:I942,I944:I948)</f>
        <v>25</v>
      </c>
      <c r="I905" s="13">
        <f>SUM(I922:I927,I929:I942,I944:I948)/H905</f>
        <v>687.63200000000006</v>
      </c>
      <c r="J905" s="14" t="s">
        <v>11</v>
      </c>
      <c r="K905" s="15">
        <f>SUM(H922:H927,H929:H942,H944:H948)</f>
        <v>0</v>
      </c>
      <c r="L905" s="16">
        <f>Q905</f>
        <v>0</v>
      </c>
      <c r="M905" s="17"/>
      <c r="N905" s="110">
        <f>SUM(N922:N927,N929:N942,N944:N948,N953:N955,N957:N968,N970:N974,N978:N978)</f>
        <v>0</v>
      </c>
      <c r="O905" s="113">
        <f>SUM(O922:O927,O929:O942,O944:O948,O953:O955,O957:O968,O970:O974,O978:O978)</f>
        <v>0</v>
      </c>
      <c r="P905" s="86">
        <f>SUM(P922:P927,P929:P942,P944:P948,P953:P955,P957:P968,P970:P974,P978:P978)</f>
        <v>0</v>
      </c>
      <c r="Q905">
        <f>SUM(Q922:Q927,Q929:Q942,Q944:Q948)</f>
        <v>0</v>
      </c>
      <c r="R905">
        <f>SUM(R922:R927,R929:R942,R944:R948)</f>
        <v>0</v>
      </c>
      <c r="S905">
        <f>SUM(S922:S927,S929:S942,S944:S948)</f>
        <v>0</v>
      </c>
      <c r="T905">
        <f>SUM(T953:T955,T957:T968,T970:T974)</f>
        <v>0</v>
      </c>
      <c r="U905">
        <f>SUM(U953:U955,U957:U968,U970:U974)</f>
        <v>0</v>
      </c>
      <c r="V905">
        <f>SUM(V978:V978)</f>
        <v>0</v>
      </c>
      <c r="W905">
        <f>SUM(W978:W978)</f>
        <v>0</v>
      </c>
      <c r="Z905" t="s">
        <v>375</v>
      </c>
    </row>
    <row r="906" spans="2:26" ht="31.5" x14ac:dyDescent="0.25">
      <c r="B906" s="98"/>
      <c r="C906" s="99"/>
      <c r="D906" s="99"/>
      <c r="E906" s="106"/>
      <c r="F906" s="107"/>
      <c r="G906" s="11" t="s">
        <v>12</v>
      </c>
      <c r="H906" s="12">
        <f>SUBTOTAL(2,K922:K927,K929:K942,K944:K948)</f>
        <v>25</v>
      </c>
      <c r="I906" s="13">
        <f>SUM(K922:K927,K929:K942,K944:K948)/H906</f>
        <v>516.98159999999984</v>
      </c>
      <c r="J906" s="14" t="s">
        <v>13</v>
      </c>
      <c r="K906" s="15">
        <f>SUM(J922:J927,J929:J942,J944:J948)</f>
        <v>0</v>
      </c>
      <c r="L906" s="16">
        <f>R905</f>
        <v>0</v>
      </c>
      <c r="M906" s="18"/>
      <c r="N906" s="111"/>
      <c r="O906" s="114"/>
      <c r="P906" s="87"/>
      <c r="Z906" t="s">
        <v>375</v>
      </c>
    </row>
    <row r="907" spans="2:26" ht="31.5" x14ac:dyDescent="0.25">
      <c r="B907" s="98"/>
      <c r="C907" s="99"/>
      <c r="D907" s="99"/>
      <c r="E907" s="106"/>
      <c r="F907" s="107"/>
      <c r="G907" s="11" t="s">
        <v>14</v>
      </c>
      <c r="H907" s="12">
        <f>SUBTOTAL(2,M922:M927,M929:M942,M944:M948)</f>
        <v>25</v>
      </c>
      <c r="I907" s="13">
        <f>SUM(M922:M927,M929:M942,M944:M948)/H907</f>
        <v>619.49999999999989</v>
      </c>
      <c r="J907" s="14" t="s">
        <v>13</v>
      </c>
      <c r="K907" s="15">
        <f>SUM(L922:L927,L929:L942,L944:L948)</f>
        <v>0</v>
      </c>
      <c r="L907" s="16">
        <f>S905</f>
        <v>0</v>
      </c>
      <c r="M907" s="18"/>
      <c r="N907" s="111"/>
      <c r="O907" s="114"/>
      <c r="P907" s="87"/>
      <c r="Z907" t="s">
        <v>375</v>
      </c>
    </row>
    <row r="908" spans="2:26" ht="31.5" x14ac:dyDescent="0.25">
      <c r="B908" s="98"/>
      <c r="C908" s="99"/>
      <c r="D908" s="99"/>
      <c r="E908" s="106"/>
      <c r="F908" s="107"/>
      <c r="G908" s="11" t="s">
        <v>15</v>
      </c>
      <c r="H908" s="12">
        <f>SUBTOTAL(2,K953:K955,K957:K968,K970:K974)</f>
        <v>20</v>
      </c>
      <c r="I908" s="13">
        <f>SUM(K953:K955,K957:K968,K970:K974)/H908</f>
        <v>713.95</v>
      </c>
      <c r="J908" s="14" t="s">
        <v>13</v>
      </c>
      <c r="K908" s="15">
        <f>SUM(J953:J955,J957:J968,J970:J974)</f>
        <v>0</v>
      </c>
      <c r="L908" s="16">
        <f>T905</f>
        <v>0</v>
      </c>
      <c r="M908" s="18"/>
      <c r="N908" s="111"/>
      <c r="O908" s="114"/>
      <c r="P908" s="87"/>
      <c r="Z908" t="s">
        <v>375</v>
      </c>
    </row>
    <row r="909" spans="2:26" ht="31.5" x14ac:dyDescent="0.25">
      <c r="B909" s="98"/>
      <c r="C909" s="99"/>
      <c r="D909" s="99"/>
      <c r="E909" s="106"/>
      <c r="F909" s="107"/>
      <c r="G909" s="11" t="s">
        <v>16</v>
      </c>
      <c r="H909" s="12">
        <f>SUBTOTAL(2,M953:M955,M957:M968,M970:M974)</f>
        <v>20</v>
      </c>
      <c r="I909" s="13">
        <f>SUM(M953:M955,M957:M968,M970:M974)/H909</f>
        <v>854.85</v>
      </c>
      <c r="J909" s="14" t="s">
        <v>13</v>
      </c>
      <c r="K909" s="15">
        <f>SUM(L953:L955,L957:L968,L970:L974)</f>
        <v>0</v>
      </c>
      <c r="L909" s="16">
        <f>U905</f>
        <v>0</v>
      </c>
      <c r="M909" s="18"/>
      <c r="N909" s="111"/>
      <c r="O909" s="114"/>
      <c r="P909" s="87"/>
      <c r="Z909" t="s">
        <v>375</v>
      </c>
    </row>
    <row r="910" spans="2:26" ht="31.5" x14ac:dyDescent="0.25">
      <c r="B910" s="98"/>
      <c r="C910" s="99"/>
      <c r="D910" s="99"/>
      <c r="E910" s="106"/>
      <c r="F910" s="107"/>
      <c r="G910" s="11" t="s">
        <v>17</v>
      </c>
      <c r="H910" s="12">
        <f>SUBTOTAL(2,K978:K978)</f>
        <v>1</v>
      </c>
      <c r="I910" s="13">
        <f>SUM(K978:K978)/H910</f>
        <v>2400</v>
      </c>
      <c r="J910" s="14" t="s">
        <v>13</v>
      </c>
      <c r="K910" s="15">
        <f>SUM(J978:J978)</f>
        <v>0</v>
      </c>
      <c r="L910" s="16">
        <f>V905</f>
        <v>0</v>
      </c>
      <c r="M910" s="18"/>
      <c r="N910" s="111"/>
      <c r="O910" s="114"/>
      <c r="P910" s="87"/>
      <c r="Z910" t="s">
        <v>375</v>
      </c>
    </row>
    <row r="911" spans="2:26" ht="32.25" thickBot="1" x14ac:dyDescent="0.3">
      <c r="B911" s="98"/>
      <c r="C911" s="99"/>
      <c r="D911" s="99"/>
      <c r="E911" s="106"/>
      <c r="F911" s="107"/>
      <c r="G911" s="11" t="s">
        <v>18</v>
      </c>
      <c r="H911" s="19">
        <f>SUBTOTAL(2,M978:M978)</f>
        <v>1</v>
      </c>
      <c r="I911" s="20">
        <f>SUM(M978:M978)/H911</f>
        <v>3200</v>
      </c>
      <c r="J911" s="21" t="s">
        <v>13</v>
      </c>
      <c r="K911" s="22">
        <f>SUM(L978:L978)</f>
        <v>0</v>
      </c>
      <c r="L911" s="23">
        <f>W905</f>
        <v>0</v>
      </c>
      <c r="M911" s="18"/>
      <c r="N911" s="111"/>
      <c r="O911" s="114"/>
      <c r="P911" s="87"/>
      <c r="Z911" t="s">
        <v>375</v>
      </c>
    </row>
    <row r="912" spans="2:26" ht="16.5" thickBot="1" x14ac:dyDescent="0.3">
      <c r="B912" s="100"/>
      <c r="C912" s="101"/>
      <c r="D912" s="101"/>
      <c r="E912" s="108"/>
      <c r="F912" s="109"/>
      <c r="G912" s="24" t="s">
        <v>19</v>
      </c>
      <c r="H912" s="25"/>
      <c r="I912" s="25"/>
      <c r="J912" s="25"/>
      <c r="K912" s="26">
        <f>SUM(K905:K911)</f>
        <v>0</v>
      </c>
      <c r="L912" s="27">
        <f>SUM(L905:L911)</f>
        <v>0</v>
      </c>
      <c r="M912" s="18"/>
      <c r="N912" s="112"/>
      <c r="O912" s="115"/>
      <c r="P912" s="88"/>
      <c r="Z912" t="s">
        <v>375</v>
      </c>
    </row>
    <row r="913" spans="2:26" ht="15.75" collapsed="1" thickBot="1" x14ac:dyDescent="0.3">
      <c r="B913" s="89" t="s">
        <v>20</v>
      </c>
      <c r="C913" s="90"/>
      <c r="D913" s="90"/>
      <c r="E913" s="91"/>
      <c r="F913" s="91"/>
      <c r="G913" s="91"/>
      <c r="H913" s="91"/>
      <c r="I913" s="91"/>
      <c r="J913" s="91"/>
      <c r="K913" s="91"/>
      <c r="L913" s="91"/>
      <c r="M913" s="91"/>
      <c r="N913" s="91"/>
      <c r="O913" s="91"/>
      <c r="P913" s="92"/>
      <c r="Z913" t="s">
        <v>375</v>
      </c>
    </row>
    <row r="914" spans="2:26" hidden="1" outlineLevel="1" x14ac:dyDescent="0.25">
      <c r="B914" s="28" t="s">
        <v>21</v>
      </c>
      <c r="C914" s="29"/>
      <c r="D914" s="29"/>
      <c r="E914" s="30"/>
      <c r="F914" s="30"/>
      <c r="G914" s="29"/>
      <c r="H914" s="30"/>
      <c r="I914" s="31"/>
      <c r="J914" s="30"/>
      <c r="K914" s="31"/>
      <c r="L914" s="30"/>
      <c r="M914" s="31"/>
      <c r="N914" s="30"/>
      <c r="O914" s="30"/>
      <c r="P914" s="32"/>
      <c r="Z914" t="s">
        <v>375</v>
      </c>
    </row>
    <row r="915" spans="2:26" hidden="1" outlineLevel="1" x14ac:dyDescent="0.25">
      <c r="B915" s="33" t="s">
        <v>375</v>
      </c>
      <c r="C915" s="29"/>
      <c r="D915" s="29"/>
      <c r="E915" s="30"/>
      <c r="F915" s="30"/>
      <c r="G915" s="29"/>
      <c r="H915" s="30"/>
      <c r="I915" s="31"/>
      <c r="J915" s="30"/>
      <c r="K915" s="31"/>
      <c r="L915" s="30"/>
      <c r="M915" s="31"/>
      <c r="N915" s="30"/>
      <c r="O915" s="30"/>
      <c r="P915" s="32"/>
      <c r="Z915" t="s">
        <v>375</v>
      </c>
    </row>
    <row r="916" spans="2:26" hidden="1" outlineLevel="1" x14ac:dyDescent="0.25">
      <c r="B916" s="28"/>
      <c r="C916" s="29"/>
      <c r="D916" s="29"/>
      <c r="E916" s="30"/>
      <c r="F916" s="30"/>
      <c r="G916" s="29"/>
      <c r="H916" s="30"/>
      <c r="I916" s="31"/>
      <c r="J916" s="30"/>
      <c r="K916" s="31"/>
      <c r="L916" s="30"/>
      <c r="M916" s="31"/>
      <c r="N916" s="30"/>
      <c r="O916" s="30"/>
      <c r="P916" s="32"/>
      <c r="Z916" t="s">
        <v>375</v>
      </c>
    </row>
    <row r="917" spans="2:26" hidden="1" outlineLevel="1" x14ac:dyDescent="0.25">
      <c r="B917" s="34"/>
      <c r="C917" s="29"/>
      <c r="D917" s="29"/>
      <c r="E917" s="30"/>
      <c r="F917" s="30"/>
      <c r="G917" s="29"/>
      <c r="H917" s="30"/>
      <c r="I917" s="31"/>
      <c r="J917" s="30"/>
      <c r="K917" s="31"/>
      <c r="L917" s="30"/>
      <c r="M917" s="31"/>
      <c r="N917" s="30"/>
      <c r="O917" s="30"/>
      <c r="P917" s="32"/>
      <c r="Z917" t="s">
        <v>375</v>
      </c>
    </row>
    <row r="918" spans="2:26" hidden="1" outlineLevel="1" x14ac:dyDescent="0.25">
      <c r="B918" s="35"/>
      <c r="C918" s="36"/>
      <c r="D918" s="36"/>
      <c r="E918" s="37"/>
      <c r="F918" s="37"/>
      <c r="G918" s="36"/>
      <c r="H918" s="37"/>
      <c r="I918" s="18"/>
      <c r="J918" s="37"/>
      <c r="K918" s="18"/>
      <c r="L918" s="37"/>
      <c r="M918" s="18"/>
      <c r="N918" s="37"/>
      <c r="O918" s="37"/>
      <c r="P918" s="38"/>
      <c r="Z918" t="s">
        <v>375</v>
      </c>
    </row>
    <row r="919" spans="2:26" ht="18.75" hidden="1" outlineLevel="1" x14ac:dyDescent="0.25">
      <c r="B919" s="39" t="s">
        <v>22</v>
      </c>
      <c r="C919" s="40"/>
      <c r="D919" s="40"/>
      <c r="E919" s="41"/>
      <c r="F919" s="41"/>
      <c r="G919" s="40"/>
      <c r="H919" s="41"/>
      <c r="I919" s="42"/>
      <c r="J919" s="41"/>
      <c r="K919" s="42"/>
      <c r="L919" s="41"/>
      <c r="M919" s="42"/>
      <c r="N919" s="41"/>
      <c r="O919" s="41"/>
      <c r="P919" s="41"/>
      <c r="Z919" t="s">
        <v>375</v>
      </c>
    </row>
    <row r="920" spans="2:26" ht="51" hidden="1" outlineLevel="1" x14ac:dyDescent="0.25">
      <c r="B920" s="43" t="s">
        <v>23</v>
      </c>
      <c r="C920" s="44" t="s">
        <v>24</v>
      </c>
      <c r="D920" s="44" t="s">
        <v>25</v>
      </c>
      <c r="E920" s="44" t="s">
        <v>26</v>
      </c>
      <c r="F920" s="44" t="s">
        <v>27</v>
      </c>
      <c r="G920" s="44" t="s">
        <v>28</v>
      </c>
      <c r="H920" s="44" t="s">
        <v>29</v>
      </c>
      <c r="I920" s="45" t="s">
        <v>30</v>
      </c>
      <c r="J920" s="44" t="s">
        <v>620</v>
      </c>
      <c r="K920" s="45" t="s">
        <v>31</v>
      </c>
      <c r="L920" s="44" t="s">
        <v>621</v>
      </c>
      <c r="M920" s="45" t="s">
        <v>32</v>
      </c>
      <c r="N920" s="46">
        <v>2017</v>
      </c>
      <c r="O920" s="46">
        <v>2018</v>
      </c>
      <c r="P920" s="47">
        <v>2019</v>
      </c>
      <c r="Z920" t="s">
        <v>375</v>
      </c>
    </row>
    <row r="921" spans="2:26" ht="18.75" hidden="1" outlineLevel="1" x14ac:dyDescent="0.25">
      <c r="B921" s="93" t="s">
        <v>87</v>
      </c>
      <c r="C921" s="94"/>
      <c r="D921" s="94"/>
      <c r="E921" s="94"/>
      <c r="F921" s="94"/>
      <c r="G921" s="94"/>
      <c r="H921" s="94"/>
      <c r="I921" s="94"/>
      <c r="J921" s="94"/>
      <c r="K921" s="94"/>
      <c r="L921" s="94"/>
      <c r="M921" s="94"/>
      <c r="N921" s="94"/>
      <c r="O921" s="94"/>
      <c r="P921" s="95"/>
      <c r="Z921" t="s">
        <v>375</v>
      </c>
    </row>
    <row r="922" spans="2:26" ht="15.75" hidden="1" outlineLevel="1" x14ac:dyDescent="0.25">
      <c r="B922" s="48">
        <v>1</v>
      </c>
      <c r="C922" s="49" t="s">
        <v>88</v>
      </c>
      <c r="D922" s="50" t="s">
        <v>35</v>
      </c>
      <c r="E922" s="51">
        <v>368</v>
      </c>
      <c r="F922" s="48">
        <v>2017</v>
      </c>
      <c r="G922" s="52" t="s">
        <v>36</v>
      </c>
      <c r="H922" s="53"/>
      <c r="I922" s="54">
        <v>892.1</v>
      </c>
      <c r="J922" s="53"/>
      <c r="K922" s="54">
        <v>670.24</v>
      </c>
      <c r="L922" s="53"/>
      <c r="M922" s="54">
        <v>803.57999999999993</v>
      </c>
      <c r="N922" s="54">
        <f t="shared" ref="N922:N927" si="218">IF(F922=2017,H922*I922+J922*K922+L922*M922,0)</f>
        <v>0</v>
      </c>
      <c r="O922" s="54">
        <f t="shared" ref="O922:O927" si="219">IF(F922=2018,H922*I922+J922*K922+L922*M922,0)</f>
        <v>0</v>
      </c>
      <c r="P922" s="54">
        <f t="shared" ref="P922:P927" si="220">IF(F922=2019,H922*I922+J922*K922+L922*M922,0)</f>
        <v>0</v>
      </c>
      <c r="Q922">
        <f t="shared" ref="Q922:Q927" si="221">H922*I922</f>
        <v>0</v>
      </c>
      <c r="R922">
        <f t="shared" ref="R922:R927" si="222">J922*K922</f>
        <v>0</v>
      </c>
      <c r="S922">
        <f t="shared" ref="S922:S927" si="223">L922*M922</f>
        <v>0</v>
      </c>
      <c r="Y922" t="s">
        <v>89</v>
      </c>
      <c r="Z922" t="s">
        <v>375</v>
      </c>
    </row>
    <row r="923" spans="2:26" ht="15.75" hidden="1" outlineLevel="1" x14ac:dyDescent="0.25">
      <c r="B923" s="48">
        <v>2</v>
      </c>
      <c r="C923" s="49" t="s">
        <v>88</v>
      </c>
      <c r="D923" s="50" t="s">
        <v>90</v>
      </c>
      <c r="E923" s="51">
        <v>288</v>
      </c>
      <c r="F923" s="48">
        <v>2017</v>
      </c>
      <c r="G923" s="52" t="s">
        <v>36</v>
      </c>
      <c r="H923" s="53"/>
      <c r="I923" s="54">
        <v>517</v>
      </c>
      <c r="J923" s="53"/>
      <c r="K923" s="54">
        <v>388.21999999999997</v>
      </c>
      <c r="L923" s="53"/>
      <c r="M923" s="54">
        <v>466.09999999999997</v>
      </c>
      <c r="N923" s="54">
        <f t="shared" si="218"/>
        <v>0</v>
      </c>
      <c r="O923" s="54">
        <f t="shared" si="219"/>
        <v>0</v>
      </c>
      <c r="P923" s="54">
        <f t="shared" si="220"/>
        <v>0</v>
      </c>
      <c r="Q923">
        <f t="shared" si="221"/>
        <v>0</v>
      </c>
      <c r="R923">
        <f t="shared" si="222"/>
        <v>0</v>
      </c>
      <c r="S923">
        <f t="shared" si="223"/>
        <v>0</v>
      </c>
      <c r="Y923" t="s">
        <v>91</v>
      </c>
      <c r="Z923" t="s">
        <v>375</v>
      </c>
    </row>
    <row r="924" spans="2:26" ht="30" hidden="1" outlineLevel="1" x14ac:dyDescent="0.25">
      <c r="B924" s="48">
        <v>3</v>
      </c>
      <c r="C924" s="49" t="s">
        <v>92</v>
      </c>
      <c r="D924" s="50" t="s">
        <v>35</v>
      </c>
      <c r="E924" s="51">
        <v>352</v>
      </c>
      <c r="F924" s="48">
        <v>2017</v>
      </c>
      <c r="G924" s="52" t="s">
        <v>36</v>
      </c>
      <c r="H924" s="53"/>
      <c r="I924" s="54">
        <v>841.50000000000011</v>
      </c>
      <c r="J924" s="53"/>
      <c r="K924" s="54">
        <v>632.48</v>
      </c>
      <c r="L924" s="53"/>
      <c r="M924" s="54">
        <v>757.56</v>
      </c>
      <c r="N924" s="54">
        <f t="shared" si="218"/>
        <v>0</v>
      </c>
      <c r="O924" s="54">
        <f t="shared" si="219"/>
        <v>0</v>
      </c>
      <c r="P924" s="54">
        <f t="shared" si="220"/>
        <v>0</v>
      </c>
      <c r="Q924">
        <f t="shared" si="221"/>
        <v>0</v>
      </c>
      <c r="R924">
        <f t="shared" si="222"/>
        <v>0</v>
      </c>
      <c r="S924">
        <f t="shared" si="223"/>
        <v>0</v>
      </c>
      <c r="Y924" t="s">
        <v>93</v>
      </c>
      <c r="Z924" t="s">
        <v>375</v>
      </c>
    </row>
    <row r="925" spans="2:26" ht="30" hidden="1" outlineLevel="1" x14ac:dyDescent="0.25">
      <c r="B925" s="48">
        <v>4</v>
      </c>
      <c r="C925" s="49" t="s">
        <v>92</v>
      </c>
      <c r="D925" s="50" t="s">
        <v>90</v>
      </c>
      <c r="E925" s="51">
        <v>192</v>
      </c>
      <c r="F925" s="48">
        <v>2017</v>
      </c>
      <c r="G925" s="52" t="s">
        <v>36</v>
      </c>
      <c r="H925" s="53"/>
      <c r="I925" s="54">
        <v>578.6</v>
      </c>
      <c r="J925" s="53"/>
      <c r="K925" s="54">
        <v>435.41999999999996</v>
      </c>
      <c r="L925" s="53"/>
      <c r="M925" s="54">
        <v>521.55999999999995</v>
      </c>
      <c r="N925" s="54">
        <f t="shared" si="218"/>
        <v>0</v>
      </c>
      <c r="O925" s="54">
        <f t="shared" si="219"/>
        <v>0</v>
      </c>
      <c r="P925" s="54">
        <f t="shared" si="220"/>
        <v>0</v>
      </c>
      <c r="Q925">
        <f t="shared" si="221"/>
        <v>0</v>
      </c>
      <c r="R925">
        <f t="shared" si="222"/>
        <v>0</v>
      </c>
      <c r="S925">
        <f t="shared" si="223"/>
        <v>0</v>
      </c>
      <c r="Y925" t="s">
        <v>94</v>
      </c>
      <c r="Z925" t="s">
        <v>375</v>
      </c>
    </row>
    <row r="926" spans="2:26" ht="15.75" hidden="1" outlineLevel="1" x14ac:dyDescent="0.25">
      <c r="B926" s="48">
        <v>5</v>
      </c>
      <c r="C926" s="49" t="s">
        <v>95</v>
      </c>
      <c r="D926" s="50" t="s">
        <v>35</v>
      </c>
      <c r="E926" s="51">
        <v>336</v>
      </c>
      <c r="F926" s="48">
        <v>2017</v>
      </c>
      <c r="G926" s="52" t="s">
        <v>36</v>
      </c>
      <c r="H926" s="53"/>
      <c r="I926" s="54">
        <v>701.80000000000007</v>
      </c>
      <c r="J926" s="53"/>
      <c r="K926" s="54">
        <v>527.45999999999992</v>
      </c>
      <c r="L926" s="53"/>
      <c r="M926" s="54">
        <v>632.48</v>
      </c>
      <c r="N926" s="54">
        <f t="shared" si="218"/>
        <v>0</v>
      </c>
      <c r="O926" s="54">
        <f t="shared" si="219"/>
        <v>0</v>
      </c>
      <c r="P926" s="54">
        <f t="shared" si="220"/>
        <v>0</v>
      </c>
      <c r="Q926">
        <f t="shared" si="221"/>
        <v>0</v>
      </c>
      <c r="R926">
        <f t="shared" si="222"/>
        <v>0</v>
      </c>
      <c r="S926">
        <f t="shared" si="223"/>
        <v>0</v>
      </c>
      <c r="Y926" t="s">
        <v>96</v>
      </c>
      <c r="Z926" t="s">
        <v>375</v>
      </c>
    </row>
    <row r="927" spans="2:26" ht="15.75" hidden="1" outlineLevel="1" x14ac:dyDescent="0.25">
      <c r="B927" s="48">
        <v>6</v>
      </c>
      <c r="C927" s="49" t="s">
        <v>95</v>
      </c>
      <c r="D927" s="50" t="s">
        <v>90</v>
      </c>
      <c r="E927" s="51">
        <v>160</v>
      </c>
      <c r="F927" s="48">
        <v>2017</v>
      </c>
      <c r="G927" s="52" t="s">
        <v>36</v>
      </c>
      <c r="H927" s="53"/>
      <c r="I927" s="54">
        <v>520.30000000000007</v>
      </c>
      <c r="J927" s="53"/>
      <c r="K927" s="54">
        <v>391.76</v>
      </c>
      <c r="L927" s="53"/>
      <c r="M927" s="54">
        <v>468.46</v>
      </c>
      <c r="N927" s="54">
        <f t="shared" si="218"/>
        <v>0</v>
      </c>
      <c r="O927" s="54">
        <f t="shared" si="219"/>
        <v>0</v>
      </c>
      <c r="P927" s="54">
        <f t="shared" si="220"/>
        <v>0</v>
      </c>
      <c r="Q927">
        <f t="shared" si="221"/>
        <v>0</v>
      </c>
      <c r="R927">
        <f t="shared" si="222"/>
        <v>0</v>
      </c>
      <c r="S927">
        <f t="shared" si="223"/>
        <v>0</v>
      </c>
      <c r="Y927" t="s">
        <v>97</v>
      </c>
      <c r="Z927" t="s">
        <v>375</v>
      </c>
    </row>
    <row r="928" spans="2:26" ht="18.75" hidden="1" outlineLevel="1" x14ac:dyDescent="0.25">
      <c r="B928" s="93" t="s">
        <v>33</v>
      </c>
      <c r="C928" s="94"/>
      <c r="D928" s="94"/>
      <c r="E928" s="94"/>
      <c r="F928" s="94"/>
      <c r="G928" s="94"/>
      <c r="H928" s="94"/>
      <c r="I928" s="94"/>
      <c r="J928" s="94"/>
      <c r="K928" s="94"/>
      <c r="L928" s="94"/>
      <c r="M928" s="94"/>
      <c r="N928" s="94"/>
      <c r="O928" s="94"/>
      <c r="P928" s="95"/>
      <c r="Z928" t="s">
        <v>375</v>
      </c>
    </row>
    <row r="929" spans="2:26" ht="15.75" hidden="1" outlineLevel="1" x14ac:dyDescent="0.25">
      <c r="B929" s="48">
        <v>1</v>
      </c>
      <c r="C929" s="49" t="s">
        <v>98</v>
      </c>
      <c r="D929" s="50" t="s">
        <v>35</v>
      </c>
      <c r="E929" s="51">
        <v>192</v>
      </c>
      <c r="F929" s="48">
        <v>2017</v>
      </c>
      <c r="G929" s="52" t="s">
        <v>36</v>
      </c>
      <c r="H929" s="53"/>
      <c r="I929" s="54">
        <v>565.40000000000009</v>
      </c>
      <c r="J929" s="53"/>
      <c r="K929" s="54">
        <v>424.79999999999995</v>
      </c>
      <c r="L929" s="53"/>
      <c r="M929" s="54">
        <v>509.76</v>
      </c>
      <c r="N929" s="54">
        <f t="shared" ref="N929:N942" si="224">IF(F929=2017,H929*I929+J929*K929+L929*M929,0)</f>
        <v>0</v>
      </c>
      <c r="O929" s="54">
        <f t="shared" ref="O929:O942" si="225">IF(F929=2018,H929*I929+J929*K929+L929*M929,0)</f>
        <v>0</v>
      </c>
      <c r="P929" s="54">
        <f t="shared" ref="P929:P942" si="226">IF(F929=2019,H929*I929+J929*K929+L929*M929,0)</f>
        <v>0</v>
      </c>
      <c r="Q929">
        <f t="shared" ref="Q929:Q942" si="227">H929*I929</f>
        <v>0</v>
      </c>
      <c r="R929">
        <f t="shared" ref="R929:R942" si="228">J929*K929</f>
        <v>0</v>
      </c>
      <c r="S929">
        <f t="shared" ref="S929:S942" si="229">L929*M929</f>
        <v>0</v>
      </c>
      <c r="Y929" t="s">
        <v>99</v>
      </c>
      <c r="Z929" t="s">
        <v>375</v>
      </c>
    </row>
    <row r="930" spans="2:26" ht="15.75" hidden="1" outlineLevel="1" x14ac:dyDescent="0.25">
      <c r="B930" s="48">
        <v>2</v>
      </c>
      <c r="C930" s="49" t="s">
        <v>100</v>
      </c>
      <c r="D930" s="50" t="s">
        <v>35</v>
      </c>
      <c r="E930" s="51">
        <v>336</v>
      </c>
      <c r="F930" s="48">
        <v>2017</v>
      </c>
      <c r="G930" s="52" t="s">
        <v>36</v>
      </c>
      <c r="H930" s="53"/>
      <c r="I930" s="54">
        <v>700.7</v>
      </c>
      <c r="J930" s="53"/>
      <c r="K930" s="54">
        <v>526.28</v>
      </c>
      <c r="L930" s="53"/>
      <c r="M930" s="54">
        <v>631.29999999999995</v>
      </c>
      <c r="N930" s="54">
        <f t="shared" si="224"/>
        <v>0</v>
      </c>
      <c r="O930" s="54">
        <f t="shared" si="225"/>
        <v>0</v>
      </c>
      <c r="P930" s="54">
        <f t="shared" si="226"/>
        <v>0</v>
      </c>
      <c r="Q930">
        <f t="shared" si="227"/>
        <v>0</v>
      </c>
      <c r="R930">
        <f t="shared" si="228"/>
        <v>0</v>
      </c>
      <c r="S930">
        <f t="shared" si="229"/>
        <v>0</v>
      </c>
      <c r="Y930" t="s">
        <v>101</v>
      </c>
      <c r="Z930" t="s">
        <v>375</v>
      </c>
    </row>
    <row r="931" spans="2:26" ht="15.75" hidden="1" outlineLevel="1" x14ac:dyDescent="0.25">
      <c r="B931" s="48">
        <v>3</v>
      </c>
      <c r="C931" s="49" t="s">
        <v>102</v>
      </c>
      <c r="D931" s="50" t="s">
        <v>35</v>
      </c>
      <c r="E931" s="51">
        <v>208</v>
      </c>
      <c r="F931" s="48">
        <v>2017</v>
      </c>
      <c r="G931" s="52" t="s">
        <v>36</v>
      </c>
      <c r="H931" s="53"/>
      <c r="I931" s="54">
        <v>551.1</v>
      </c>
      <c r="J931" s="53"/>
      <c r="K931" s="54">
        <v>414.17999999999995</v>
      </c>
      <c r="L931" s="53"/>
      <c r="M931" s="54">
        <v>496.78</v>
      </c>
      <c r="N931" s="54">
        <f t="shared" si="224"/>
        <v>0</v>
      </c>
      <c r="O931" s="54">
        <f t="shared" si="225"/>
        <v>0</v>
      </c>
      <c r="P931" s="54">
        <f t="shared" si="226"/>
        <v>0</v>
      </c>
      <c r="Q931">
        <f t="shared" si="227"/>
        <v>0</v>
      </c>
      <c r="R931">
        <f t="shared" si="228"/>
        <v>0</v>
      </c>
      <c r="S931">
        <f t="shared" si="229"/>
        <v>0</v>
      </c>
      <c r="Y931" t="s">
        <v>103</v>
      </c>
      <c r="Z931" t="s">
        <v>375</v>
      </c>
    </row>
    <row r="932" spans="2:26" ht="15.75" hidden="1" outlineLevel="1" x14ac:dyDescent="0.25">
      <c r="B932" s="48">
        <v>4</v>
      </c>
      <c r="C932" s="49" t="s">
        <v>104</v>
      </c>
      <c r="D932" s="50" t="s">
        <v>35</v>
      </c>
      <c r="E932" s="51">
        <v>208</v>
      </c>
      <c r="F932" s="48">
        <v>2017</v>
      </c>
      <c r="G932" s="52" t="s">
        <v>36</v>
      </c>
      <c r="H932" s="53"/>
      <c r="I932" s="54">
        <v>783.2</v>
      </c>
      <c r="J932" s="53"/>
      <c r="K932" s="54">
        <v>588.81999999999994</v>
      </c>
      <c r="L932" s="53"/>
      <c r="M932" s="54">
        <v>705.64</v>
      </c>
      <c r="N932" s="54">
        <f t="shared" si="224"/>
        <v>0</v>
      </c>
      <c r="O932" s="54">
        <f t="shared" si="225"/>
        <v>0</v>
      </c>
      <c r="P932" s="54">
        <f t="shared" si="226"/>
        <v>0</v>
      </c>
      <c r="Q932">
        <f t="shared" si="227"/>
        <v>0</v>
      </c>
      <c r="R932">
        <f t="shared" si="228"/>
        <v>0</v>
      </c>
      <c r="S932">
        <f t="shared" si="229"/>
        <v>0</v>
      </c>
      <c r="Y932" t="s">
        <v>105</v>
      </c>
      <c r="Z932" t="s">
        <v>375</v>
      </c>
    </row>
    <row r="933" spans="2:26" ht="30" hidden="1" outlineLevel="1" x14ac:dyDescent="0.25">
      <c r="B933" s="48">
        <v>5</v>
      </c>
      <c r="C933" s="49" t="s">
        <v>106</v>
      </c>
      <c r="D933" s="50" t="s">
        <v>35</v>
      </c>
      <c r="E933" s="51">
        <v>304</v>
      </c>
      <c r="F933" s="48">
        <v>2017</v>
      </c>
      <c r="G933" s="52" t="s">
        <v>36</v>
      </c>
      <c r="H933" s="53"/>
      <c r="I933" s="54">
        <v>856.90000000000009</v>
      </c>
      <c r="J933" s="53"/>
      <c r="K933" s="54">
        <v>644.28</v>
      </c>
      <c r="L933" s="53"/>
      <c r="M933" s="54">
        <v>771.71999999999991</v>
      </c>
      <c r="N933" s="54">
        <f t="shared" si="224"/>
        <v>0</v>
      </c>
      <c r="O933" s="54">
        <f t="shared" si="225"/>
        <v>0</v>
      </c>
      <c r="P933" s="54">
        <f t="shared" si="226"/>
        <v>0</v>
      </c>
      <c r="Q933">
        <f t="shared" si="227"/>
        <v>0</v>
      </c>
      <c r="R933">
        <f t="shared" si="228"/>
        <v>0</v>
      </c>
      <c r="S933">
        <f t="shared" si="229"/>
        <v>0</v>
      </c>
      <c r="Y933" t="s">
        <v>107</v>
      </c>
      <c r="Z933" t="s">
        <v>375</v>
      </c>
    </row>
    <row r="934" spans="2:26" ht="30" hidden="1" outlineLevel="1" x14ac:dyDescent="0.25">
      <c r="B934" s="48">
        <v>6</v>
      </c>
      <c r="C934" s="49" t="s">
        <v>106</v>
      </c>
      <c r="D934" s="50" t="s">
        <v>38</v>
      </c>
      <c r="E934" s="51">
        <v>304</v>
      </c>
      <c r="F934" s="48">
        <v>2017</v>
      </c>
      <c r="G934" s="52" t="s">
        <v>36</v>
      </c>
      <c r="H934" s="53"/>
      <c r="I934" s="54">
        <v>727.1</v>
      </c>
      <c r="J934" s="53"/>
      <c r="K934" s="54">
        <v>546.33999999999992</v>
      </c>
      <c r="L934" s="53"/>
      <c r="M934" s="54">
        <v>654.9</v>
      </c>
      <c r="N934" s="54">
        <f t="shared" si="224"/>
        <v>0</v>
      </c>
      <c r="O934" s="54">
        <f t="shared" si="225"/>
        <v>0</v>
      </c>
      <c r="P934" s="54">
        <f t="shared" si="226"/>
        <v>0</v>
      </c>
      <c r="Q934">
        <f t="shared" si="227"/>
        <v>0</v>
      </c>
      <c r="R934">
        <f t="shared" si="228"/>
        <v>0</v>
      </c>
      <c r="S934">
        <f t="shared" si="229"/>
        <v>0</v>
      </c>
      <c r="Y934" t="s">
        <v>108</v>
      </c>
      <c r="Z934" t="s">
        <v>375</v>
      </c>
    </row>
    <row r="935" spans="2:26" ht="15.75" hidden="1" outlineLevel="1" x14ac:dyDescent="0.25">
      <c r="B935" s="48">
        <v>7</v>
      </c>
      <c r="C935" s="49" t="s">
        <v>109</v>
      </c>
      <c r="D935" s="50" t="s">
        <v>35</v>
      </c>
      <c r="E935" s="51">
        <v>272</v>
      </c>
      <c r="F935" s="48">
        <v>2017</v>
      </c>
      <c r="G935" s="52" t="s">
        <v>36</v>
      </c>
      <c r="H935" s="53"/>
      <c r="I935" s="54">
        <v>744.7</v>
      </c>
      <c r="J935" s="53"/>
      <c r="K935" s="54">
        <v>560.5</v>
      </c>
      <c r="L935" s="53"/>
      <c r="M935" s="54">
        <v>671.42</v>
      </c>
      <c r="N935" s="54">
        <f t="shared" si="224"/>
        <v>0</v>
      </c>
      <c r="O935" s="54">
        <f t="shared" si="225"/>
        <v>0</v>
      </c>
      <c r="P935" s="54">
        <f t="shared" si="226"/>
        <v>0</v>
      </c>
      <c r="Q935">
        <f t="shared" si="227"/>
        <v>0</v>
      </c>
      <c r="R935">
        <f t="shared" si="228"/>
        <v>0</v>
      </c>
      <c r="S935">
        <f t="shared" si="229"/>
        <v>0</v>
      </c>
      <c r="Y935" t="s">
        <v>110</v>
      </c>
      <c r="Z935" t="s">
        <v>375</v>
      </c>
    </row>
    <row r="936" spans="2:26" ht="30" hidden="1" outlineLevel="1" x14ac:dyDescent="0.25">
      <c r="B936" s="48">
        <v>8</v>
      </c>
      <c r="C936" s="49" t="s">
        <v>111</v>
      </c>
      <c r="D936" s="50" t="s">
        <v>35</v>
      </c>
      <c r="E936" s="51">
        <v>304</v>
      </c>
      <c r="F936" s="48">
        <v>2017</v>
      </c>
      <c r="G936" s="52" t="s">
        <v>36</v>
      </c>
      <c r="H936" s="53"/>
      <c r="I936" s="54">
        <v>520.29999999999995</v>
      </c>
      <c r="J936" s="53"/>
      <c r="K936" s="54">
        <v>391.76</v>
      </c>
      <c r="L936" s="53"/>
      <c r="M936" s="54">
        <v>468.46</v>
      </c>
      <c r="N936" s="54">
        <f t="shared" si="224"/>
        <v>0</v>
      </c>
      <c r="O936" s="54">
        <f t="shared" si="225"/>
        <v>0</v>
      </c>
      <c r="P936" s="54">
        <f t="shared" si="226"/>
        <v>0</v>
      </c>
      <c r="Q936">
        <f t="shared" si="227"/>
        <v>0</v>
      </c>
      <c r="R936">
        <f t="shared" si="228"/>
        <v>0</v>
      </c>
      <c r="S936">
        <f t="shared" si="229"/>
        <v>0</v>
      </c>
      <c r="Y936" t="s">
        <v>112</v>
      </c>
      <c r="Z936" t="s">
        <v>375</v>
      </c>
    </row>
    <row r="937" spans="2:26" ht="30" hidden="1" outlineLevel="1" x14ac:dyDescent="0.25">
      <c r="B937" s="48">
        <v>9</v>
      </c>
      <c r="C937" s="49" t="s">
        <v>111</v>
      </c>
      <c r="D937" s="50" t="s">
        <v>38</v>
      </c>
      <c r="E937" s="51">
        <v>128</v>
      </c>
      <c r="F937" s="48">
        <v>2017</v>
      </c>
      <c r="G937" s="52" t="s">
        <v>36</v>
      </c>
      <c r="H937" s="53"/>
      <c r="I937" s="54">
        <v>478.50000000000006</v>
      </c>
      <c r="J937" s="53"/>
      <c r="K937" s="54">
        <v>359.9</v>
      </c>
      <c r="L937" s="53"/>
      <c r="M937" s="54">
        <v>430.7</v>
      </c>
      <c r="N937" s="54">
        <f t="shared" si="224"/>
        <v>0</v>
      </c>
      <c r="O937" s="54">
        <f t="shared" si="225"/>
        <v>0</v>
      </c>
      <c r="P937" s="54">
        <f t="shared" si="226"/>
        <v>0</v>
      </c>
      <c r="Q937">
        <f t="shared" si="227"/>
        <v>0</v>
      </c>
      <c r="R937">
        <f t="shared" si="228"/>
        <v>0</v>
      </c>
      <c r="S937">
        <f t="shared" si="229"/>
        <v>0</v>
      </c>
      <c r="Y937" t="s">
        <v>113</v>
      </c>
      <c r="Z937" t="s">
        <v>375</v>
      </c>
    </row>
    <row r="938" spans="2:26" ht="15.75" hidden="1" outlineLevel="1" x14ac:dyDescent="0.25">
      <c r="B938" s="48">
        <v>10</v>
      </c>
      <c r="C938" s="49" t="s">
        <v>114</v>
      </c>
      <c r="D938" s="50" t="s">
        <v>35</v>
      </c>
      <c r="E938" s="51">
        <v>224</v>
      </c>
      <c r="F938" s="48">
        <v>2017</v>
      </c>
      <c r="G938" s="52" t="s">
        <v>36</v>
      </c>
      <c r="H938" s="53"/>
      <c r="I938" s="54">
        <v>520.30000000000007</v>
      </c>
      <c r="J938" s="53"/>
      <c r="K938" s="54">
        <v>391.76</v>
      </c>
      <c r="L938" s="53"/>
      <c r="M938" s="54">
        <v>468.46</v>
      </c>
      <c r="N938" s="54">
        <f t="shared" si="224"/>
        <v>0</v>
      </c>
      <c r="O938" s="54">
        <f t="shared" si="225"/>
        <v>0</v>
      </c>
      <c r="P938" s="54">
        <f t="shared" si="226"/>
        <v>0</v>
      </c>
      <c r="Q938">
        <f t="shared" si="227"/>
        <v>0</v>
      </c>
      <c r="R938">
        <f t="shared" si="228"/>
        <v>0</v>
      </c>
      <c r="S938">
        <f t="shared" si="229"/>
        <v>0</v>
      </c>
      <c r="Y938" t="s">
        <v>115</v>
      </c>
      <c r="Z938" t="s">
        <v>375</v>
      </c>
    </row>
    <row r="939" spans="2:26" ht="30" hidden="1" outlineLevel="1" x14ac:dyDescent="0.25">
      <c r="B939" s="48">
        <v>11</v>
      </c>
      <c r="C939" s="49" t="s">
        <v>116</v>
      </c>
      <c r="D939" s="50" t="s">
        <v>35</v>
      </c>
      <c r="E939" s="51">
        <v>224</v>
      </c>
      <c r="F939" s="48">
        <v>2017</v>
      </c>
      <c r="G939" s="52" t="s">
        <v>36</v>
      </c>
      <c r="H939" s="53"/>
      <c r="I939" s="54">
        <v>656.7</v>
      </c>
      <c r="J939" s="53"/>
      <c r="K939" s="54">
        <v>493.23999999999995</v>
      </c>
      <c r="L939" s="53"/>
      <c r="M939" s="54">
        <v>591.17999999999995</v>
      </c>
      <c r="N939" s="54">
        <f t="shared" si="224"/>
        <v>0</v>
      </c>
      <c r="O939" s="54">
        <f t="shared" si="225"/>
        <v>0</v>
      </c>
      <c r="P939" s="54">
        <f t="shared" si="226"/>
        <v>0</v>
      </c>
      <c r="Q939">
        <f t="shared" si="227"/>
        <v>0</v>
      </c>
      <c r="R939">
        <f t="shared" si="228"/>
        <v>0</v>
      </c>
      <c r="S939">
        <f t="shared" si="229"/>
        <v>0</v>
      </c>
      <c r="Y939" t="s">
        <v>117</v>
      </c>
      <c r="Z939" t="s">
        <v>375</v>
      </c>
    </row>
    <row r="940" spans="2:26" ht="30" hidden="1" outlineLevel="1" x14ac:dyDescent="0.25">
      <c r="B940" s="48">
        <v>12</v>
      </c>
      <c r="C940" s="49" t="s">
        <v>118</v>
      </c>
      <c r="D940" s="50" t="s">
        <v>35</v>
      </c>
      <c r="E940" s="51">
        <v>240</v>
      </c>
      <c r="F940" s="48">
        <v>2019</v>
      </c>
      <c r="G940" s="52" t="s">
        <v>36</v>
      </c>
      <c r="H940" s="53"/>
      <c r="I940" s="54">
        <v>742.50000000000011</v>
      </c>
      <c r="J940" s="53"/>
      <c r="K940" s="54">
        <v>558.14</v>
      </c>
      <c r="L940" s="53"/>
      <c r="M940" s="54">
        <v>669.06</v>
      </c>
      <c r="N940" s="54">
        <f t="shared" si="224"/>
        <v>0</v>
      </c>
      <c r="O940" s="54">
        <f t="shared" si="225"/>
        <v>0</v>
      </c>
      <c r="P940" s="54">
        <f t="shared" si="226"/>
        <v>0</v>
      </c>
      <c r="Q940">
        <f t="shared" si="227"/>
        <v>0</v>
      </c>
      <c r="R940">
        <f t="shared" si="228"/>
        <v>0</v>
      </c>
      <c r="S940">
        <f t="shared" si="229"/>
        <v>0</v>
      </c>
      <c r="Y940" t="s">
        <v>52</v>
      </c>
      <c r="Z940" t="s">
        <v>375</v>
      </c>
    </row>
    <row r="941" spans="2:26" ht="15.75" hidden="1" outlineLevel="1" x14ac:dyDescent="0.25">
      <c r="B941" s="48">
        <v>13</v>
      </c>
      <c r="C941" s="49" t="s">
        <v>119</v>
      </c>
      <c r="D941" s="50" t="s">
        <v>35</v>
      </c>
      <c r="E941" s="51">
        <v>240</v>
      </c>
      <c r="F941" s="48">
        <v>2019</v>
      </c>
      <c r="G941" s="52" t="s">
        <v>36</v>
      </c>
      <c r="H941" s="53"/>
      <c r="I941" s="54">
        <v>742.50000000000011</v>
      </c>
      <c r="J941" s="53"/>
      <c r="K941" s="54">
        <v>558.14</v>
      </c>
      <c r="L941" s="53"/>
      <c r="M941" s="54">
        <v>669.06</v>
      </c>
      <c r="N941" s="54">
        <f t="shared" si="224"/>
        <v>0</v>
      </c>
      <c r="O941" s="54">
        <f t="shared" si="225"/>
        <v>0</v>
      </c>
      <c r="P941" s="54">
        <f t="shared" si="226"/>
        <v>0</v>
      </c>
      <c r="Q941">
        <f t="shared" si="227"/>
        <v>0</v>
      </c>
      <c r="R941">
        <f t="shared" si="228"/>
        <v>0</v>
      </c>
      <c r="S941">
        <f t="shared" si="229"/>
        <v>0</v>
      </c>
      <c r="Y941" t="s">
        <v>52</v>
      </c>
      <c r="Z941" t="s">
        <v>375</v>
      </c>
    </row>
    <row r="942" spans="2:26" ht="15.75" hidden="1" outlineLevel="1" x14ac:dyDescent="0.25">
      <c r="B942" s="48">
        <v>14</v>
      </c>
      <c r="C942" s="49" t="s">
        <v>120</v>
      </c>
      <c r="D942" s="50" t="s">
        <v>35</v>
      </c>
      <c r="E942" s="51">
        <v>240</v>
      </c>
      <c r="F942" s="48">
        <v>2019</v>
      </c>
      <c r="G942" s="52" t="s">
        <v>36</v>
      </c>
      <c r="H942" s="53"/>
      <c r="I942" s="54">
        <v>742.50000000000011</v>
      </c>
      <c r="J942" s="53"/>
      <c r="K942" s="54">
        <v>558.14</v>
      </c>
      <c r="L942" s="53"/>
      <c r="M942" s="54">
        <v>669.06</v>
      </c>
      <c r="N942" s="54">
        <f t="shared" si="224"/>
        <v>0</v>
      </c>
      <c r="O942" s="54">
        <f t="shared" si="225"/>
        <v>0</v>
      </c>
      <c r="P942" s="54">
        <f t="shared" si="226"/>
        <v>0</v>
      </c>
      <c r="Q942">
        <f t="shared" si="227"/>
        <v>0</v>
      </c>
      <c r="R942">
        <f t="shared" si="228"/>
        <v>0</v>
      </c>
      <c r="S942">
        <f t="shared" si="229"/>
        <v>0</v>
      </c>
      <c r="Y942" t="s">
        <v>52</v>
      </c>
      <c r="Z942" t="s">
        <v>375</v>
      </c>
    </row>
    <row r="943" spans="2:26" ht="18.75" hidden="1" outlineLevel="1" x14ac:dyDescent="0.25">
      <c r="B943" s="93" t="s">
        <v>48</v>
      </c>
      <c r="C943" s="94"/>
      <c r="D943" s="94"/>
      <c r="E943" s="94"/>
      <c r="F943" s="94"/>
      <c r="G943" s="94"/>
      <c r="H943" s="94"/>
      <c r="I943" s="94"/>
      <c r="J943" s="94"/>
      <c r="K943" s="94"/>
      <c r="L943" s="94"/>
      <c r="M943" s="94"/>
      <c r="N943" s="94"/>
      <c r="O943" s="94"/>
      <c r="P943" s="95"/>
      <c r="Z943" t="s">
        <v>375</v>
      </c>
    </row>
    <row r="944" spans="2:26" ht="30" hidden="1" outlineLevel="1" x14ac:dyDescent="0.25">
      <c r="B944" s="48">
        <v>1</v>
      </c>
      <c r="C944" s="49" t="s">
        <v>376</v>
      </c>
      <c r="D944" s="50" t="s">
        <v>35</v>
      </c>
      <c r="E944" s="51">
        <v>320</v>
      </c>
      <c r="F944" s="48">
        <v>2019</v>
      </c>
      <c r="G944" s="52" t="s">
        <v>36</v>
      </c>
      <c r="H944" s="53"/>
      <c r="I944" s="54">
        <v>742.50000000000011</v>
      </c>
      <c r="J944" s="53"/>
      <c r="K944" s="54">
        <v>558.14</v>
      </c>
      <c r="L944" s="53"/>
      <c r="M944" s="54">
        <v>669.06</v>
      </c>
      <c r="N944" s="54">
        <f>IF(F944=2017,H944*I944+J944*K944+L944*M944,0)</f>
        <v>0</v>
      </c>
      <c r="O944" s="54">
        <f>IF(F944=2018,H944*I944+J944*K944+L944*M944,0)</f>
        <v>0</v>
      </c>
      <c r="P944" s="54">
        <f>IF(F944=2019,H944*I944+J944*K944+L944*M944,0)</f>
        <v>0</v>
      </c>
      <c r="Q944">
        <f>H944*I944</f>
        <v>0</v>
      </c>
      <c r="R944">
        <f>J944*K944</f>
        <v>0</v>
      </c>
      <c r="S944">
        <f>L944*M944</f>
        <v>0</v>
      </c>
      <c r="Y944" t="s">
        <v>52</v>
      </c>
      <c r="Z944" t="s">
        <v>375</v>
      </c>
    </row>
    <row r="945" spans="2:26" ht="30" hidden="1" outlineLevel="1" x14ac:dyDescent="0.25">
      <c r="B945" s="48">
        <v>2</v>
      </c>
      <c r="C945" s="49" t="s">
        <v>377</v>
      </c>
      <c r="D945" s="50" t="s">
        <v>35</v>
      </c>
      <c r="E945" s="51">
        <v>336</v>
      </c>
      <c r="F945" s="48">
        <v>2017</v>
      </c>
      <c r="G945" s="52" t="s">
        <v>36</v>
      </c>
      <c r="H945" s="53"/>
      <c r="I945" s="54">
        <v>738.1</v>
      </c>
      <c r="J945" s="53"/>
      <c r="K945" s="54">
        <v>554.6</v>
      </c>
      <c r="L945" s="53"/>
      <c r="M945" s="54">
        <v>665.52</v>
      </c>
      <c r="N945" s="54">
        <f>IF(F945=2017,H945*I945+J945*K945+L945*M945,0)</f>
        <v>0</v>
      </c>
      <c r="O945" s="54">
        <f>IF(F945=2018,H945*I945+J945*K945+L945*M945,0)</f>
        <v>0</v>
      </c>
      <c r="P945" s="54">
        <f>IF(F945=2019,H945*I945+J945*K945+L945*M945,0)</f>
        <v>0</v>
      </c>
      <c r="Q945">
        <f>H945*I945</f>
        <v>0</v>
      </c>
      <c r="R945">
        <f>J945*K945</f>
        <v>0</v>
      </c>
      <c r="S945">
        <f>L945*M945</f>
        <v>0</v>
      </c>
      <c r="Y945" t="s">
        <v>378</v>
      </c>
      <c r="Z945" t="s">
        <v>375</v>
      </c>
    </row>
    <row r="946" spans="2:26" ht="30" hidden="1" outlineLevel="1" x14ac:dyDescent="0.25">
      <c r="B946" s="48">
        <v>3</v>
      </c>
      <c r="C946" s="49" t="s">
        <v>379</v>
      </c>
      <c r="D946" s="50" t="s">
        <v>35</v>
      </c>
      <c r="E946" s="51">
        <v>320</v>
      </c>
      <c r="F946" s="48">
        <v>2019</v>
      </c>
      <c r="G946" s="52" t="s">
        <v>36</v>
      </c>
      <c r="H946" s="53"/>
      <c r="I946" s="54">
        <v>742.50000000000011</v>
      </c>
      <c r="J946" s="53"/>
      <c r="K946" s="54">
        <v>558.14</v>
      </c>
      <c r="L946" s="53"/>
      <c r="M946" s="54">
        <v>669.06</v>
      </c>
      <c r="N946" s="54">
        <f>IF(F946=2017,H946*I946+J946*K946+L946*M946,0)</f>
        <v>0</v>
      </c>
      <c r="O946" s="54">
        <f>IF(F946=2018,H946*I946+J946*K946+L946*M946,0)</f>
        <v>0</v>
      </c>
      <c r="P946" s="54">
        <f>IF(F946=2019,H946*I946+J946*K946+L946*M946,0)</f>
        <v>0</v>
      </c>
      <c r="Q946">
        <f>H946*I946</f>
        <v>0</v>
      </c>
      <c r="R946">
        <f>J946*K946</f>
        <v>0</v>
      </c>
      <c r="S946">
        <f>L946*M946</f>
        <v>0</v>
      </c>
      <c r="Y946" t="s">
        <v>52</v>
      </c>
      <c r="Z946" t="s">
        <v>375</v>
      </c>
    </row>
    <row r="947" spans="2:26" ht="30" hidden="1" outlineLevel="1" x14ac:dyDescent="0.25">
      <c r="B947" s="48">
        <v>4</v>
      </c>
      <c r="C947" s="49" t="s">
        <v>380</v>
      </c>
      <c r="D947" s="50" t="s">
        <v>35</v>
      </c>
      <c r="E947" s="51">
        <v>336</v>
      </c>
      <c r="F947" s="48">
        <v>2017</v>
      </c>
      <c r="G947" s="52" t="s">
        <v>36</v>
      </c>
      <c r="H947" s="53"/>
      <c r="I947" s="54">
        <v>770.00000000000011</v>
      </c>
      <c r="J947" s="53"/>
      <c r="K947" s="54">
        <v>579.38</v>
      </c>
      <c r="L947" s="53"/>
      <c r="M947" s="54">
        <v>693.83999999999992</v>
      </c>
      <c r="N947" s="54">
        <f>IF(F947=2017,H947*I947+J947*K947+L947*M947,0)</f>
        <v>0</v>
      </c>
      <c r="O947" s="54">
        <f>IF(F947=2018,H947*I947+J947*K947+L947*M947,0)</f>
        <v>0</v>
      </c>
      <c r="P947" s="54">
        <f>IF(F947=2019,H947*I947+J947*K947+L947*M947,0)</f>
        <v>0</v>
      </c>
      <c r="Q947">
        <f>H947*I947</f>
        <v>0</v>
      </c>
      <c r="R947">
        <f>J947*K947</f>
        <v>0</v>
      </c>
      <c r="S947">
        <f>L947*M947</f>
        <v>0</v>
      </c>
      <c r="Y947" t="s">
        <v>381</v>
      </c>
      <c r="Z947" t="s">
        <v>375</v>
      </c>
    </row>
    <row r="948" spans="2:26" ht="30" hidden="1" outlineLevel="1" x14ac:dyDescent="0.25">
      <c r="B948" s="48">
        <v>5</v>
      </c>
      <c r="C948" s="49" t="s">
        <v>123</v>
      </c>
      <c r="D948" s="50" t="s">
        <v>35</v>
      </c>
      <c r="E948" s="51">
        <v>336</v>
      </c>
      <c r="F948" s="48">
        <v>2017</v>
      </c>
      <c r="G948" s="52" t="s">
        <v>36</v>
      </c>
      <c r="H948" s="53"/>
      <c r="I948" s="54">
        <v>814.00000000000011</v>
      </c>
      <c r="J948" s="53"/>
      <c r="K948" s="54">
        <v>612.41999999999996</v>
      </c>
      <c r="L948" s="53"/>
      <c r="M948" s="54">
        <v>732.78</v>
      </c>
      <c r="N948" s="54">
        <f>IF(F948=2017,H948*I948+J948*K948+L948*M948,0)</f>
        <v>0</v>
      </c>
      <c r="O948" s="54">
        <f>IF(F948=2018,H948*I948+J948*K948+L948*M948,0)</f>
        <v>0</v>
      </c>
      <c r="P948" s="54">
        <f>IF(F948=2019,H948*I948+J948*K948+L948*M948,0)</f>
        <v>0</v>
      </c>
      <c r="Q948">
        <f>H948*I948</f>
        <v>0</v>
      </c>
      <c r="R948">
        <f>J948*K948</f>
        <v>0</v>
      </c>
      <c r="S948">
        <f>L948*M948</f>
        <v>0</v>
      </c>
      <c r="Y948" t="s">
        <v>124</v>
      </c>
      <c r="Z948" t="s">
        <v>375</v>
      </c>
    </row>
    <row r="949" spans="2:26" hidden="1" outlineLevel="1" x14ac:dyDescent="0.25">
      <c r="Z949" t="s">
        <v>375</v>
      </c>
    </row>
    <row r="950" spans="2:26" ht="18.75" hidden="1" outlineLevel="1" x14ac:dyDescent="0.25">
      <c r="B950" s="39" t="s">
        <v>68</v>
      </c>
      <c r="C950" s="40"/>
      <c r="D950" s="55"/>
      <c r="E950" s="41"/>
      <c r="F950" s="56"/>
      <c r="G950" s="40"/>
      <c r="H950" s="41"/>
      <c r="I950" s="42"/>
      <c r="J950" s="56"/>
      <c r="K950" s="42"/>
      <c r="L950" s="41"/>
      <c r="M950" s="42"/>
      <c r="N950" s="41"/>
      <c r="O950" s="41"/>
      <c r="P950" s="56"/>
      <c r="Z950" t="s">
        <v>375</v>
      </c>
    </row>
    <row r="951" spans="2:26" ht="51" hidden="1" outlineLevel="1" x14ac:dyDescent="0.25">
      <c r="B951" s="43" t="s">
        <v>23</v>
      </c>
      <c r="C951" s="44" t="s">
        <v>24</v>
      </c>
      <c r="D951" s="44" t="s">
        <v>25</v>
      </c>
      <c r="E951" s="44" t="s">
        <v>26</v>
      </c>
      <c r="F951" s="44" t="s">
        <v>27</v>
      </c>
      <c r="G951" s="44" t="s">
        <v>28</v>
      </c>
      <c r="H951" s="44" t="s">
        <v>69</v>
      </c>
      <c r="I951" s="45" t="s">
        <v>69</v>
      </c>
      <c r="J951" s="44" t="s">
        <v>622</v>
      </c>
      <c r="K951" s="45" t="s">
        <v>70</v>
      </c>
      <c r="L951" s="44" t="s">
        <v>623</v>
      </c>
      <c r="M951" s="45" t="s">
        <v>71</v>
      </c>
      <c r="N951" s="46">
        <v>2017</v>
      </c>
      <c r="O951" s="46">
        <v>2018</v>
      </c>
      <c r="P951" s="47">
        <v>2019</v>
      </c>
      <c r="Z951" t="s">
        <v>375</v>
      </c>
    </row>
    <row r="952" spans="2:26" ht="18.75" hidden="1" outlineLevel="1" x14ac:dyDescent="0.25">
      <c r="B952" s="93" t="s">
        <v>87</v>
      </c>
      <c r="C952" s="94"/>
      <c r="D952" s="94"/>
      <c r="E952" s="94"/>
      <c r="F952" s="94"/>
      <c r="G952" s="94"/>
      <c r="H952" s="94"/>
      <c r="I952" s="94"/>
      <c r="J952" s="94"/>
      <c r="K952" s="94"/>
      <c r="L952" s="94"/>
      <c r="M952" s="94"/>
      <c r="N952" s="94"/>
      <c r="O952" s="94"/>
      <c r="P952" s="95"/>
      <c r="Z952" t="s">
        <v>375</v>
      </c>
    </row>
    <row r="953" spans="2:26" ht="30" hidden="1" outlineLevel="1" x14ac:dyDescent="0.25">
      <c r="B953" s="48">
        <v>1</v>
      </c>
      <c r="C953" s="49" t="s">
        <v>88</v>
      </c>
      <c r="D953" s="50" t="s">
        <v>72</v>
      </c>
      <c r="E953" s="51"/>
      <c r="F953" s="48">
        <v>2018</v>
      </c>
      <c r="G953" s="52" t="s">
        <v>73</v>
      </c>
      <c r="H953" s="57" t="s">
        <v>69</v>
      </c>
      <c r="I953" s="58" t="s">
        <v>69</v>
      </c>
      <c r="J953" s="53"/>
      <c r="K953" s="54">
        <v>838</v>
      </c>
      <c r="L953" s="53"/>
      <c r="M953" s="54">
        <v>1004</v>
      </c>
      <c r="N953" s="59">
        <f>IF(F953=2017,J953*K953+L953*M953,0)</f>
        <v>0</v>
      </c>
      <c r="O953" s="54">
        <f>IF(F953=2018,J953*K953+L953*M953,0)</f>
        <v>0</v>
      </c>
      <c r="P953" s="54">
        <f>IF(F953=2019,J953*K953+L953*M953,0)</f>
        <v>0</v>
      </c>
      <c r="T953">
        <f>J953*K953</f>
        <v>0</v>
      </c>
      <c r="U953">
        <f>L953*M953</f>
        <v>0</v>
      </c>
      <c r="Y953" t="s">
        <v>52</v>
      </c>
      <c r="Z953" t="s">
        <v>375</v>
      </c>
    </row>
    <row r="954" spans="2:26" ht="30" hidden="1" outlineLevel="1" x14ac:dyDescent="0.25">
      <c r="B954" s="48">
        <v>2</v>
      </c>
      <c r="C954" s="49" t="s">
        <v>92</v>
      </c>
      <c r="D954" s="50" t="s">
        <v>72</v>
      </c>
      <c r="E954" s="51"/>
      <c r="F954" s="48">
        <v>2018</v>
      </c>
      <c r="G954" s="52" t="s">
        <v>73</v>
      </c>
      <c r="H954" s="57" t="s">
        <v>69</v>
      </c>
      <c r="I954" s="58" t="s">
        <v>69</v>
      </c>
      <c r="J954" s="53"/>
      <c r="K954" s="54">
        <v>791</v>
      </c>
      <c r="L954" s="53"/>
      <c r="M954" s="54">
        <v>947</v>
      </c>
      <c r="N954" s="59">
        <f>IF(F954=2017,J954*K954+L954*M954,0)</f>
        <v>0</v>
      </c>
      <c r="O954" s="54">
        <f>IF(F954=2018,J954*K954+L954*M954,0)</f>
        <v>0</v>
      </c>
      <c r="P954" s="54">
        <f>IF(F954=2019,J954*K954+L954*M954,0)</f>
        <v>0</v>
      </c>
      <c r="T954">
        <f>J954*K954</f>
        <v>0</v>
      </c>
      <c r="U954">
        <f>L954*M954</f>
        <v>0</v>
      </c>
      <c r="Y954" t="s">
        <v>52</v>
      </c>
      <c r="Z954" t="s">
        <v>375</v>
      </c>
    </row>
    <row r="955" spans="2:26" ht="30" hidden="1" outlineLevel="1" x14ac:dyDescent="0.25">
      <c r="B955" s="48">
        <v>3</v>
      </c>
      <c r="C955" s="49" t="s">
        <v>95</v>
      </c>
      <c r="D955" s="50" t="s">
        <v>72</v>
      </c>
      <c r="E955" s="51"/>
      <c r="F955" s="48">
        <v>2018</v>
      </c>
      <c r="G955" s="52" t="s">
        <v>73</v>
      </c>
      <c r="H955" s="57" t="s">
        <v>69</v>
      </c>
      <c r="I955" s="58" t="s">
        <v>69</v>
      </c>
      <c r="J955" s="53"/>
      <c r="K955" s="54">
        <v>659</v>
      </c>
      <c r="L955" s="53"/>
      <c r="M955" s="54">
        <v>791</v>
      </c>
      <c r="N955" s="59">
        <f>IF(F955=2017,J955*K955+L955*M955,0)</f>
        <v>0</v>
      </c>
      <c r="O955" s="54">
        <f>IF(F955=2018,J955*K955+L955*M955,0)</f>
        <v>0</v>
      </c>
      <c r="P955" s="54">
        <f>IF(F955=2019,J955*K955+L955*M955,0)</f>
        <v>0</v>
      </c>
      <c r="T955">
        <f>J955*K955</f>
        <v>0</v>
      </c>
      <c r="U955">
        <f>L955*M955</f>
        <v>0</v>
      </c>
      <c r="Y955" t="s">
        <v>52</v>
      </c>
      <c r="Z955" t="s">
        <v>375</v>
      </c>
    </row>
    <row r="956" spans="2:26" ht="18.75" hidden="1" outlineLevel="1" x14ac:dyDescent="0.25">
      <c r="B956" s="93" t="s">
        <v>33</v>
      </c>
      <c r="C956" s="94"/>
      <c r="D956" s="94"/>
      <c r="E956" s="94"/>
      <c r="F956" s="94"/>
      <c r="G956" s="94"/>
      <c r="H956" s="94"/>
      <c r="I956" s="94"/>
      <c r="J956" s="94"/>
      <c r="K956" s="94"/>
      <c r="L956" s="94"/>
      <c r="M956" s="94"/>
      <c r="N956" s="94"/>
      <c r="O956" s="94"/>
      <c r="P956" s="95"/>
      <c r="Z956" t="s">
        <v>375</v>
      </c>
    </row>
    <row r="957" spans="2:26" ht="30" hidden="1" outlineLevel="1" x14ac:dyDescent="0.25">
      <c r="B957" s="48">
        <v>1</v>
      </c>
      <c r="C957" s="49" t="s">
        <v>98</v>
      </c>
      <c r="D957" s="50" t="s">
        <v>72</v>
      </c>
      <c r="E957" s="51"/>
      <c r="F957" s="48">
        <v>2018</v>
      </c>
      <c r="G957" s="52" t="s">
        <v>73</v>
      </c>
      <c r="H957" s="57" t="s">
        <v>69</v>
      </c>
      <c r="I957" s="58" t="s">
        <v>69</v>
      </c>
      <c r="J957" s="53"/>
      <c r="K957" s="54">
        <v>701</v>
      </c>
      <c r="L957" s="53"/>
      <c r="M957" s="54">
        <v>839</v>
      </c>
      <c r="N957" s="59">
        <f t="shared" ref="N957:N968" si="230">IF(F957=2017,J957*K957+L957*M957,0)</f>
        <v>0</v>
      </c>
      <c r="O957" s="54">
        <f t="shared" ref="O957:O968" si="231">IF(F957=2018,J957*K957+L957*M957,0)</f>
        <v>0</v>
      </c>
      <c r="P957" s="54">
        <f t="shared" ref="P957:P968" si="232">IF(F957=2019,J957*K957+L957*M957,0)</f>
        <v>0</v>
      </c>
      <c r="T957">
        <f t="shared" ref="T957:T968" si="233">J957*K957</f>
        <v>0</v>
      </c>
      <c r="U957">
        <f t="shared" ref="U957:U968" si="234">L957*M957</f>
        <v>0</v>
      </c>
      <c r="Y957" t="s">
        <v>52</v>
      </c>
      <c r="Z957" t="s">
        <v>375</v>
      </c>
    </row>
    <row r="958" spans="2:26" ht="30" hidden="1" outlineLevel="1" x14ac:dyDescent="0.25">
      <c r="B958" s="48">
        <v>2</v>
      </c>
      <c r="C958" s="49" t="s">
        <v>100</v>
      </c>
      <c r="D958" s="50" t="s">
        <v>72</v>
      </c>
      <c r="E958" s="51"/>
      <c r="F958" s="48">
        <v>2017</v>
      </c>
      <c r="G958" s="52" t="s">
        <v>73</v>
      </c>
      <c r="H958" s="57" t="s">
        <v>69</v>
      </c>
      <c r="I958" s="58" t="s">
        <v>69</v>
      </c>
      <c r="J958" s="53"/>
      <c r="K958" s="54">
        <v>701</v>
      </c>
      <c r="L958" s="53"/>
      <c r="M958" s="54">
        <v>839</v>
      </c>
      <c r="N958" s="59">
        <f t="shared" si="230"/>
        <v>0</v>
      </c>
      <c r="O958" s="54">
        <f t="shared" si="231"/>
        <v>0</v>
      </c>
      <c r="P958" s="54">
        <f t="shared" si="232"/>
        <v>0</v>
      </c>
      <c r="T958">
        <f t="shared" si="233"/>
        <v>0</v>
      </c>
      <c r="U958">
        <f t="shared" si="234"/>
        <v>0</v>
      </c>
      <c r="Y958" t="s">
        <v>52</v>
      </c>
      <c r="Z958" t="s">
        <v>375</v>
      </c>
    </row>
    <row r="959" spans="2:26" ht="30" hidden="1" outlineLevel="1" x14ac:dyDescent="0.25">
      <c r="B959" s="48">
        <v>3</v>
      </c>
      <c r="C959" s="49" t="s">
        <v>102</v>
      </c>
      <c r="D959" s="50" t="s">
        <v>72</v>
      </c>
      <c r="E959" s="51"/>
      <c r="F959" s="48">
        <v>2018</v>
      </c>
      <c r="G959" s="52" t="s">
        <v>73</v>
      </c>
      <c r="H959" s="57" t="s">
        <v>69</v>
      </c>
      <c r="I959" s="58" t="s">
        <v>69</v>
      </c>
      <c r="J959" s="53"/>
      <c r="K959" s="54">
        <v>701</v>
      </c>
      <c r="L959" s="53"/>
      <c r="M959" s="54">
        <v>839</v>
      </c>
      <c r="N959" s="59">
        <f t="shared" si="230"/>
        <v>0</v>
      </c>
      <c r="O959" s="54">
        <f t="shared" si="231"/>
        <v>0</v>
      </c>
      <c r="P959" s="54">
        <f t="shared" si="232"/>
        <v>0</v>
      </c>
      <c r="T959">
        <f t="shared" si="233"/>
        <v>0</v>
      </c>
      <c r="U959">
        <f t="shared" si="234"/>
        <v>0</v>
      </c>
      <c r="Y959" t="s">
        <v>52</v>
      </c>
      <c r="Z959" t="s">
        <v>375</v>
      </c>
    </row>
    <row r="960" spans="2:26" ht="30" hidden="1" outlineLevel="1" x14ac:dyDescent="0.25">
      <c r="B960" s="48">
        <v>4</v>
      </c>
      <c r="C960" s="49" t="s">
        <v>104</v>
      </c>
      <c r="D960" s="50" t="s">
        <v>72</v>
      </c>
      <c r="E960" s="51"/>
      <c r="F960" s="48">
        <v>2018</v>
      </c>
      <c r="G960" s="52" t="s">
        <v>73</v>
      </c>
      <c r="H960" s="57" t="s">
        <v>69</v>
      </c>
      <c r="I960" s="58" t="s">
        <v>69</v>
      </c>
      <c r="J960" s="53"/>
      <c r="K960" s="54">
        <v>701</v>
      </c>
      <c r="L960" s="53"/>
      <c r="M960" s="54">
        <v>839</v>
      </c>
      <c r="N960" s="59">
        <f t="shared" si="230"/>
        <v>0</v>
      </c>
      <c r="O960" s="54">
        <f t="shared" si="231"/>
        <v>0</v>
      </c>
      <c r="P960" s="54">
        <f t="shared" si="232"/>
        <v>0</v>
      </c>
      <c r="T960">
        <f t="shared" si="233"/>
        <v>0</v>
      </c>
      <c r="U960">
        <f t="shared" si="234"/>
        <v>0</v>
      </c>
      <c r="Y960" t="s">
        <v>52</v>
      </c>
      <c r="Z960" t="s">
        <v>375</v>
      </c>
    </row>
    <row r="961" spans="2:26" ht="30" hidden="1" outlineLevel="1" x14ac:dyDescent="0.25">
      <c r="B961" s="48">
        <v>5</v>
      </c>
      <c r="C961" s="49" t="s">
        <v>106</v>
      </c>
      <c r="D961" s="50" t="s">
        <v>72</v>
      </c>
      <c r="E961" s="51"/>
      <c r="F961" s="48">
        <v>2018</v>
      </c>
      <c r="G961" s="52" t="s">
        <v>73</v>
      </c>
      <c r="H961" s="57" t="s">
        <v>69</v>
      </c>
      <c r="I961" s="58" t="s">
        <v>69</v>
      </c>
      <c r="J961" s="53"/>
      <c r="K961" s="54">
        <v>701</v>
      </c>
      <c r="L961" s="53"/>
      <c r="M961" s="54">
        <v>839</v>
      </c>
      <c r="N961" s="59">
        <f t="shared" si="230"/>
        <v>0</v>
      </c>
      <c r="O961" s="54">
        <f t="shared" si="231"/>
        <v>0</v>
      </c>
      <c r="P961" s="54">
        <f t="shared" si="232"/>
        <v>0</v>
      </c>
      <c r="T961">
        <f t="shared" si="233"/>
        <v>0</v>
      </c>
      <c r="U961">
        <f t="shared" si="234"/>
        <v>0</v>
      </c>
      <c r="Y961" t="s">
        <v>52</v>
      </c>
      <c r="Z961" t="s">
        <v>375</v>
      </c>
    </row>
    <row r="962" spans="2:26" ht="30" hidden="1" outlineLevel="1" x14ac:dyDescent="0.25">
      <c r="B962" s="48">
        <v>6</v>
      </c>
      <c r="C962" s="49" t="s">
        <v>109</v>
      </c>
      <c r="D962" s="50" t="s">
        <v>72</v>
      </c>
      <c r="E962" s="51"/>
      <c r="F962" s="48">
        <v>2017</v>
      </c>
      <c r="G962" s="52" t="s">
        <v>73</v>
      </c>
      <c r="H962" s="57" t="s">
        <v>69</v>
      </c>
      <c r="I962" s="58" t="s">
        <v>69</v>
      </c>
      <c r="J962" s="53"/>
      <c r="K962" s="54">
        <v>701</v>
      </c>
      <c r="L962" s="53"/>
      <c r="M962" s="54">
        <v>839</v>
      </c>
      <c r="N962" s="59">
        <f t="shared" si="230"/>
        <v>0</v>
      </c>
      <c r="O962" s="54">
        <f t="shared" si="231"/>
        <v>0</v>
      </c>
      <c r="P962" s="54">
        <f t="shared" si="232"/>
        <v>0</v>
      </c>
      <c r="T962">
        <f t="shared" si="233"/>
        <v>0</v>
      </c>
      <c r="U962">
        <f t="shared" si="234"/>
        <v>0</v>
      </c>
      <c r="Y962" t="s">
        <v>130</v>
      </c>
      <c r="Z962" t="s">
        <v>375</v>
      </c>
    </row>
    <row r="963" spans="2:26" ht="30" hidden="1" outlineLevel="1" x14ac:dyDescent="0.25">
      <c r="B963" s="48">
        <v>7</v>
      </c>
      <c r="C963" s="49" t="s">
        <v>111</v>
      </c>
      <c r="D963" s="50" t="s">
        <v>72</v>
      </c>
      <c r="E963" s="51"/>
      <c r="F963" s="48">
        <v>2018</v>
      </c>
      <c r="G963" s="52" t="s">
        <v>73</v>
      </c>
      <c r="H963" s="57" t="s">
        <v>69</v>
      </c>
      <c r="I963" s="58" t="s">
        <v>69</v>
      </c>
      <c r="J963" s="53"/>
      <c r="K963" s="54">
        <v>701</v>
      </c>
      <c r="L963" s="53"/>
      <c r="M963" s="54">
        <v>839</v>
      </c>
      <c r="N963" s="59">
        <f t="shared" si="230"/>
        <v>0</v>
      </c>
      <c r="O963" s="54">
        <f t="shared" si="231"/>
        <v>0</v>
      </c>
      <c r="P963" s="54">
        <f t="shared" si="232"/>
        <v>0</v>
      </c>
      <c r="T963">
        <f t="shared" si="233"/>
        <v>0</v>
      </c>
      <c r="U963">
        <f t="shared" si="234"/>
        <v>0</v>
      </c>
      <c r="Y963" t="s">
        <v>52</v>
      </c>
      <c r="Z963" t="s">
        <v>375</v>
      </c>
    </row>
    <row r="964" spans="2:26" ht="30" hidden="1" outlineLevel="1" x14ac:dyDescent="0.25">
      <c r="B964" s="48">
        <v>8</v>
      </c>
      <c r="C964" s="49" t="s">
        <v>114</v>
      </c>
      <c r="D964" s="50" t="s">
        <v>72</v>
      </c>
      <c r="E964" s="51"/>
      <c r="F964" s="48">
        <v>2018</v>
      </c>
      <c r="G964" s="52" t="s">
        <v>73</v>
      </c>
      <c r="H964" s="57" t="s">
        <v>69</v>
      </c>
      <c r="I964" s="58" t="s">
        <v>69</v>
      </c>
      <c r="J964" s="53"/>
      <c r="K964" s="54">
        <v>701</v>
      </c>
      <c r="L964" s="53"/>
      <c r="M964" s="54">
        <v>839</v>
      </c>
      <c r="N964" s="59">
        <f t="shared" si="230"/>
        <v>0</v>
      </c>
      <c r="O964" s="54">
        <f t="shared" si="231"/>
        <v>0</v>
      </c>
      <c r="P964" s="54">
        <f t="shared" si="232"/>
        <v>0</v>
      </c>
      <c r="T964">
        <f t="shared" si="233"/>
        <v>0</v>
      </c>
      <c r="U964">
        <f t="shared" si="234"/>
        <v>0</v>
      </c>
      <c r="Y964" t="s">
        <v>52</v>
      </c>
      <c r="Z964" t="s">
        <v>375</v>
      </c>
    </row>
    <row r="965" spans="2:26" ht="30" hidden="1" outlineLevel="1" x14ac:dyDescent="0.25">
      <c r="B965" s="48">
        <v>9</v>
      </c>
      <c r="C965" s="49" t="s">
        <v>116</v>
      </c>
      <c r="D965" s="50" t="s">
        <v>72</v>
      </c>
      <c r="E965" s="51"/>
      <c r="F965" s="48">
        <v>2017</v>
      </c>
      <c r="G965" s="52" t="s">
        <v>73</v>
      </c>
      <c r="H965" s="57" t="s">
        <v>69</v>
      </c>
      <c r="I965" s="58" t="s">
        <v>69</v>
      </c>
      <c r="J965" s="53"/>
      <c r="K965" s="54">
        <v>701</v>
      </c>
      <c r="L965" s="53"/>
      <c r="M965" s="54">
        <v>839</v>
      </c>
      <c r="N965" s="59">
        <f t="shared" si="230"/>
        <v>0</v>
      </c>
      <c r="O965" s="54">
        <f t="shared" si="231"/>
        <v>0</v>
      </c>
      <c r="P965" s="54">
        <f t="shared" si="232"/>
        <v>0</v>
      </c>
      <c r="T965">
        <f t="shared" si="233"/>
        <v>0</v>
      </c>
      <c r="U965">
        <f t="shared" si="234"/>
        <v>0</v>
      </c>
      <c r="Y965" t="s">
        <v>52</v>
      </c>
      <c r="Z965" t="s">
        <v>375</v>
      </c>
    </row>
    <row r="966" spans="2:26" ht="30" hidden="1" outlineLevel="1" x14ac:dyDescent="0.25">
      <c r="B966" s="48">
        <v>10</v>
      </c>
      <c r="C966" s="49" t="s">
        <v>118</v>
      </c>
      <c r="D966" s="50" t="s">
        <v>72</v>
      </c>
      <c r="E966" s="51"/>
      <c r="F966" s="48">
        <v>2019</v>
      </c>
      <c r="G966" s="52" t="s">
        <v>73</v>
      </c>
      <c r="H966" s="57" t="s">
        <v>69</v>
      </c>
      <c r="I966" s="58" t="s">
        <v>69</v>
      </c>
      <c r="J966" s="53"/>
      <c r="K966" s="54">
        <v>701</v>
      </c>
      <c r="L966" s="53"/>
      <c r="M966" s="54">
        <v>839</v>
      </c>
      <c r="N966" s="59">
        <f t="shared" si="230"/>
        <v>0</v>
      </c>
      <c r="O966" s="54">
        <f t="shared" si="231"/>
        <v>0</v>
      </c>
      <c r="P966" s="54">
        <f t="shared" si="232"/>
        <v>0</v>
      </c>
      <c r="T966">
        <f t="shared" si="233"/>
        <v>0</v>
      </c>
      <c r="U966">
        <f t="shared" si="234"/>
        <v>0</v>
      </c>
      <c r="Y966" t="s">
        <v>52</v>
      </c>
      <c r="Z966" t="s">
        <v>375</v>
      </c>
    </row>
    <row r="967" spans="2:26" ht="30" hidden="1" outlineLevel="1" x14ac:dyDescent="0.25">
      <c r="B967" s="48">
        <v>11</v>
      </c>
      <c r="C967" s="49" t="s">
        <v>119</v>
      </c>
      <c r="D967" s="50" t="s">
        <v>72</v>
      </c>
      <c r="E967" s="51"/>
      <c r="F967" s="48">
        <v>2019</v>
      </c>
      <c r="G967" s="52" t="s">
        <v>73</v>
      </c>
      <c r="H967" s="57" t="s">
        <v>69</v>
      </c>
      <c r="I967" s="58" t="s">
        <v>69</v>
      </c>
      <c r="J967" s="53"/>
      <c r="K967" s="54">
        <v>701</v>
      </c>
      <c r="L967" s="53"/>
      <c r="M967" s="54">
        <v>839</v>
      </c>
      <c r="N967" s="59">
        <f t="shared" si="230"/>
        <v>0</v>
      </c>
      <c r="O967" s="54">
        <f t="shared" si="231"/>
        <v>0</v>
      </c>
      <c r="P967" s="54">
        <f t="shared" si="232"/>
        <v>0</v>
      </c>
      <c r="T967">
        <f t="shared" si="233"/>
        <v>0</v>
      </c>
      <c r="U967">
        <f t="shared" si="234"/>
        <v>0</v>
      </c>
      <c r="Y967" t="s">
        <v>52</v>
      </c>
      <c r="Z967" t="s">
        <v>375</v>
      </c>
    </row>
    <row r="968" spans="2:26" ht="30" hidden="1" outlineLevel="1" x14ac:dyDescent="0.25">
      <c r="B968" s="48">
        <v>12</v>
      </c>
      <c r="C968" s="49" t="s">
        <v>120</v>
      </c>
      <c r="D968" s="50" t="s">
        <v>72</v>
      </c>
      <c r="E968" s="51"/>
      <c r="F968" s="48">
        <v>2019</v>
      </c>
      <c r="G968" s="52" t="s">
        <v>73</v>
      </c>
      <c r="H968" s="57" t="s">
        <v>69</v>
      </c>
      <c r="I968" s="58" t="s">
        <v>69</v>
      </c>
      <c r="J968" s="53"/>
      <c r="K968" s="54">
        <v>701</v>
      </c>
      <c r="L968" s="53"/>
      <c r="M968" s="54">
        <v>839</v>
      </c>
      <c r="N968" s="59">
        <f t="shared" si="230"/>
        <v>0</v>
      </c>
      <c r="O968" s="54">
        <f t="shared" si="231"/>
        <v>0</v>
      </c>
      <c r="P968" s="54">
        <f t="shared" si="232"/>
        <v>0</v>
      </c>
      <c r="T968">
        <f t="shared" si="233"/>
        <v>0</v>
      </c>
      <c r="U968">
        <f t="shared" si="234"/>
        <v>0</v>
      </c>
      <c r="Y968" t="s">
        <v>52</v>
      </c>
      <c r="Z968" t="s">
        <v>375</v>
      </c>
    </row>
    <row r="969" spans="2:26" ht="18.75" hidden="1" outlineLevel="1" x14ac:dyDescent="0.25">
      <c r="B969" s="93" t="s">
        <v>48</v>
      </c>
      <c r="C969" s="94"/>
      <c r="D969" s="94"/>
      <c r="E969" s="94"/>
      <c r="F969" s="94"/>
      <c r="G969" s="94"/>
      <c r="H969" s="94"/>
      <c r="I969" s="94"/>
      <c r="J969" s="94"/>
      <c r="K969" s="94"/>
      <c r="L969" s="94"/>
      <c r="M969" s="94"/>
      <c r="N969" s="94"/>
      <c r="O969" s="94"/>
      <c r="P969" s="95"/>
      <c r="Z969" t="s">
        <v>375</v>
      </c>
    </row>
    <row r="970" spans="2:26" ht="30" hidden="1" outlineLevel="1" x14ac:dyDescent="0.25">
      <c r="B970" s="48">
        <v>1</v>
      </c>
      <c r="C970" s="49" t="s">
        <v>377</v>
      </c>
      <c r="D970" s="50" t="s">
        <v>72</v>
      </c>
      <c r="E970" s="51"/>
      <c r="F970" s="48">
        <v>2017</v>
      </c>
      <c r="G970" s="52" t="s">
        <v>73</v>
      </c>
      <c r="H970" s="57" t="s">
        <v>69</v>
      </c>
      <c r="I970" s="58" t="s">
        <v>69</v>
      </c>
      <c r="J970" s="53"/>
      <c r="K970" s="54">
        <v>693</v>
      </c>
      <c r="L970" s="53"/>
      <c r="M970" s="54">
        <v>832</v>
      </c>
      <c r="N970" s="59">
        <f>IF(F970=2017,J970*K970+L970*M970,0)</f>
        <v>0</v>
      </c>
      <c r="O970" s="54">
        <f>IF(F970=2018,J970*K970+L970*M970,0)</f>
        <v>0</v>
      </c>
      <c r="P970" s="54">
        <f>IF(F970=2019,J970*K970+L970*M970,0)</f>
        <v>0</v>
      </c>
      <c r="T970">
        <f>J970*K970</f>
        <v>0</v>
      </c>
      <c r="U970">
        <f>L970*M970</f>
        <v>0</v>
      </c>
      <c r="Y970" t="s">
        <v>382</v>
      </c>
      <c r="Z970" t="s">
        <v>375</v>
      </c>
    </row>
    <row r="971" spans="2:26" ht="30" hidden="1" outlineLevel="1" x14ac:dyDescent="0.25">
      <c r="B971" s="48">
        <v>2</v>
      </c>
      <c r="C971" s="49" t="s">
        <v>379</v>
      </c>
      <c r="D971" s="50" t="s">
        <v>72</v>
      </c>
      <c r="E971" s="51"/>
      <c r="F971" s="48">
        <v>2019</v>
      </c>
      <c r="G971" s="52" t="s">
        <v>73</v>
      </c>
      <c r="H971" s="57" t="s">
        <v>69</v>
      </c>
      <c r="I971" s="58" t="s">
        <v>69</v>
      </c>
      <c r="J971" s="53"/>
      <c r="K971" s="54">
        <v>698</v>
      </c>
      <c r="L971" s="53"/>
      <c r="M971" s="54">
        <v>836</v>
      </c>
      <c r="N971" s="59">
        <f>IF(F971=2017,J971*K971+L971*M971,0)</f>
        <v>0</v>
      </c>
      <c r="O971" s="54">
        <f>IF(F971=2018,J971*K971+L971*M971,0)</f>
        <v>0</v>
      </c>
      <c r="P971" s="54">
        <f>IF(F971=2019,J971*K971+L971*M971,0)</f>
        <v>0</v>
      </c>
      <c r="T971">
        <f>J971*K971</f>
        <v>0</v>
      </c>
      <c r="U971">
        <f>L971*M971</f>
        <v>0</v>
      </c>
      <c r="Y971" t="s">
        <v>52</v>
      </c>
      <c r="Z971" t="s">
        <v>375</v>
      </c>
    </row>
    <row r="972" spans="2:26" ht="30" hidden="1" outlineLevel="1" x14ac:dyDescent="0.25">
      <c r="B972" s="48">
        <v>3</v>
      </c>
      <c r="C972" s="49" t="s">
        <v>380</v>
      </c>
      <c r="D972" s="50" t="s">
        <v>72</v>
      </c>
      <c r="E972" s="51"/>
      <c r="F972" s="48">
        <v>2018</v>
      </c>
      <c r="G972" s="52" t="s">
        <v>73</v>
      </c>
      <c r="H972" s="57" t="s">
        <v>69</v>
      </c>
      <c r="I972" s="58" t="s">
        <v>69</v>
      </c>
      <c r="J972" s="53"/>
      <c r="K972" s="54">
        <v>724</v>
      </c>
      <c r="L972" s="53"/>
      <c r="M972" s="54">
        <v>867</v>
      </c>
      <c r="N972" s="59">
        <f>IF(F972=2017,J972*K972+L972*M972,0)</f>
        <v>0</v>
      </c>
      <c r="O972" s="54">
        <f>IF(F972=2018,J972*K972+L972*M972,0)</f>
        <v>0</v>
      </c>
      <c r="P972" s="54">
        <f>IF(F972=2019,J972*K972+L972*M972,0)</f>
        <v>0</v>
      </c>
      <c r="T972">
        <f>J972*K972</f>
        <v>0</v>
      </c>
      <c r="U972">
        <f>L972*M972</f>
        <v>0</v>
      </c>
      <c r="Y972" t="s">
        <v>52</v>
      </c>
      <c r="Z972" t="s">
        <v>375</v>
      </c>
    </row>
    <row r="973" spans="2:26" ht="30" hidden="1" outlineLevel="1" x14ac:dyDescent="0.25">
      <c r="B973" s="48">
        <v>4</v>
      </c>
      <c r="C973" s="49" t="s">
        <v>123</v>
      </c>
      <c r="D973" s="50" t="s">
        <v>72</v>
      </c>
      <c r="E973" s="51"/>
      <c r="F973" s="48">
        <v>2017</v>
      </c>
      <c r="G973" s="52" t="s">
        <v>73</v>
      </c>
      <c r="H973" s="57" t="s">
        <v>69</v>
      </c>
      <c r="I973" s="58" t="s">
        <v>69</v>
      </c>
      <c r="J973" s="53"/>
      <c r="K973" s="54">
        <v>766</v>
      </c>
      <c r="L973" s="53"/>
      <c r="M973" s="54">
        <v>916</v>
      </c>
      <c r="N973" s="59">
        <f>IF(F973=2017,J973*K973+L973*M973,0)</f>
        <v>0</v>
      </c>
      <c r="O973" s="54">
        <f>IF(F973=2018,J973*K973+L973*M973,0)</f>
        <v>0</v>
      </c>
      <c r="P973" s="54">
        <f>IF(F973=2019,J973*K973+L973*M973,0)</f>
        <v>0</v>
      </c>
      <c r="T973">
        <f>J973*K973</f>
        <v>0</v>
      </c>
      <c r="U973">
        <f>L973*M973</f>
        <v>0</v>
      </c>
      <c r="Y973" t="s">
        <v>131</v>
      </c>
      <c r="Z973" t="s">
        <v>375</v>
      </c>
    </row>
    <row r="974" spans="2:26" ht="30" hidden="1" outlineLevel="1" x14ac:dyDescent="0.25">
      <c r="B974" s="48">
        <v>5</v>
      </c>
      <c r="C974" s="49" t="s">
        <v>383</v>
      </c>
      <c r="D974" s="50" t="s">
        <v>72</v>
      </c>
      <c r="E974" s="51"/>
      <c r="F974" s="48">
        <v>2019</v>
      </c>
      <c r="G974" s="52" t="s">
        <v>73</v>
      </c>
      <c r="H974" s="57" t="s">
        <v>69</v>
      </c>
      <c r="I974" s="58" t="s">
        <v>69</v>
      </c>
      <c r="J974" s="53"/>
      <c r="K974" s="54">
        <v>698</v>
      </c>
      <c r="L974" s="53"/>
      <c r="M974" s="54">
        <v>836</v>
      </c>
      <c r="N974" s="59">
        <f>IF(F974=2017,J974*K974+L974*M974,0)</f>
        <v>0</v>
      </c>
      <c r="O974" s="54">
        <f>IF(F974=2018,J974*K974+L974*M974,0)</f>
        <v>0</v>
      </c>
      <c r="P974" s="54">
        <f>IF(F974=2019,J974*K974+L974*M974,0)</f>
        <v>0</v>
      </c>
      <c r="T974">
        <f>J974*K974</f>
        <v>0</v>
      </c>
      <c r="U974">
        <f>L974*M974</f>
        <v>0</v>
      </c>
      <c r="Y974" t="s">
        <v>52</v>
      </c>
      <c r="Z974" t="s">
        <v>375</v>
      </c>
    </row>
    <row r="975" spans="2:26" hidden="1" outlineLevel="1" x14ac:dyDescent="0.25">
      <c r="Z975" t="s">
        <v>375</v>
      </c>
    </row>
    <row r="976" spans="2:26" ht="18.75" hidden="1" outlineLevel="1" x14ac:dyDescent="0.25">
      <c r="B976" s="39" t="s">
        <v>79</v>
      </c>
      <c r="C976" s="40"/>
      <c r="D976" s="55"/>
      <c r="E976" s="41"/>
      <c r="F976" s="56"/>
      <c r="G976" s="40"/>
      <c r="H976" s="41"/>
      <c r="I976" s="42"/>
      <c r="J976" s="56"/>
      <c r="K976" s="42"/>
      <c r="L976" s="41"/>
      <c r="M976" s="42"/>
      <c r="N976" s="41"/>
      <c r="O976" s="41"/>
      <c r="P976" s="56"/>
      <c r="Z976" t="s">
        <v>375</v>
      </c>
    </row>
    <row r="977" spans="2:26" ht="38.25" hidden="1" outlineLevel="1" x14ac:dyDescent="0.25">
      <c r="B977" s="43" t="s">
        <v>23</v>
      </c>
      <c r="C977" s="44" t="s">
        <v>24</v>
      </c>
      <c r="D977" s="44" t="s">
        <v>25</v>
      </c>
      <c r="E977" s="44" t="s">
        <v>26</v>
      </c>
      <c r="F977" s="44" t="s">
        <v>27</v>
      </c>
      <c r="G977" s="44" t="s">
        <v>28</v>
      </c>
      <c r="H977" s="44" t="s">
        <v>69</v>
      </c>
      <c r="I977" s="45" t="s">
        <v>69</v>
      </c>
      <c r="J977" s="44" t="s">
        <v>80</v>
      </c>
      <c r="K977" s="45" t="s">
        <v>81</v>
      </c>
      <c r="L977" s="44" t="s">
        <v>82</v>
      </c>
      <c r="M977" s="45" t="s">
        <v>83</v>
      </c>
      <c r="N977" s="46">
        <v>2017</v>
      </c>
      <c r="O977" s="46">
        <v>2018</v>
      </c>
      <c r="P977" s="47">
        <v>2019</v>
      </c>
      <c r="Z977" t="s">
        <v>375</v>
      </c>
    </row>
    <row r="978" spans="2:26" ht="15.75" hidden="1" outlineLevel="1" x14ac:dyDescent="0.25">
      <c r="B978" s="48">
        <v>1</v>
      </c>
      <c r="C978" s="49" t="s">
        <v>384</v>
      </c>
      <c r="D978" s="50" t="s">
        <v>85</v>
      </c>
      <c r="E978" s="51"/>
      <c r="F978" s="48">
        <v>2019</v>
      </c>
      <c r="G978" s="52" t="s">
        <v>85</v>
      </c>
      <c r="H978" s="57" t="s">
        <v>69</v>
      </c>
      <c r="I978" s="58" t="s">
        <v>69</v>
      </c>
      <c r="J978" s="53"/>
      <c r="K978" s="54">
        <v>2400</v>
      </c>
      <c r="L978" s="53"/>
      <c r="M978" s="54">
        <v>3200</v>
      </c>
      <c r="N978" s="59">
        <f>IF(F978=2017,J978*K978+L978*M978,0)</f>
        <v>0</v>
      </c>
      <c r="O978" s="54">
        <f>IF(F978=2018,J978*K978+L978*M978,0)</f>
        <v>0</v>
      </c>
      <c r="P978" s="54">
        <f>IF(F978=2019,J978*K978+L978*M978,0)</f>
        <v>0</v>
      </c>
      <c r="V978">
        <f>J978*K978</f>
        <v>0</v>
      </c>
      <c r="W978">
        <f>L978*M978</f>
        <v>0</v>
      </c>
      <c r="Y978" t="s">
        <v>52</v>
      </c>
      <c r="Z978" t="s">
        <v>375</v>
      </c>
    </row>
    <row r="979" spans="2:26" hidden="1" outlineLevel="1" x14ac:dyDescent="0.25">
      <c r="Z979" t="s">
        <v>375</v>
      </c>
    </row>
    <row r="980" spans="2:26" ht="15.75" thickBot="1" x14ac:dyDescent="0.3"/>
    <row r="981" spans="2:26" ht="39" thickBot="1" x14ac:dyDescent="0.3">
      <c r="B981" s="96" t="s">
        <v>385</v>
      </c>
      <c r="C981" s="97"/>
      <c r="D981" s="97"/>
      <c r="E981" s="102" t="s">
        <v>3</v>
      </c>
      <c r="F981" s="103"/>
      <c r="G981" s="4" t="s">
        <v>4</v>
      </c>
      <c r="H981" s="4" t="s">
        <v>5</v>
      </c>
      <c r="I981" s="4" t="s">
        <v>6</v>
      </c>
      <c r="J981" s="4" t="s">
        <v>7</v>
      </c>
      <c r="K981" s="5" t="s">
        <v>8</v>
      </c>
      <c r="L981" s="6" t="s">
        <v>9</v>
      </c>
      <c r="M981" s="7"/>
      <c r="N981" s="8">
        <v>2017</v>
      </c>
      <c r="O981" s="9">
        <v>2018</v>
      </c>
      <c r="P981" s="10">
        <v>2019</v>
      </c>
      <c r="Z981" t="s">
        <v>385</v>
      </c>
    </row>
    <row r="982" spans="2:26" ht="15.75" x14ac:dyDescent="0.25">
      <c r="B982" s="98"/>
      <c r="C982" s="99"/>
      <c r="D982" s="99"/>
      <c r="E982" s="104">
        <v>0</v>
      </c>
      <c r="F982" s="105"/>
      <c r="G982" s="11" t="s">
        <v>10</v>
      </c>
      <c r="H982" s="12">
        <f>SUBTOTAL(2,I999:I1004,I1006:I1019,I1021:I1024)</f>
        <v>24</v>
      </c>
      <c r="I982" s="13">
        <f>SUM(I999:I1004,I1006:I1019,I1021:I1024)/H982</f>
        <v>673.1541666666667</v>
      </c>
      <c r="J982" s="14" t="s">
        <v>11</v>
      </c>
      <c r="K982" s="15">
        <f>SUM(H999:H1004,H1006:H1019,H1021:H1024)</f>
        <v>0</v>
      </c>
      <c r="L982" s="16">
        <f>Q982</f>
        <v>0</v>
      </c>
      <c r="M982" s="17"/>
      <c r="N982" s="110">
        <f>SUM(N999:N1004,N1006:N1019,N1021:N1024,N1029:N1031,N1033:N1044,N1046:N1048,N1052:N1052)</f>
        <v>0</v>
      </c>
      <c r="O982" s="113">
        <f>SUM(O999:O1004,O1006:O1019,O1021:O1024,O1029:O1031,O1033:O1044,O1046:O1048,O1052:O1052)</f>
        <v>0</v>
      </c>
      <c r="P982" s="86">
        <f>SUM(P999:P1004,P1006:P1019,P1021:P1024,P1029:P1031,P1033:P1044,P1046:P1048,P1052:P1052)</f>
        <v>0</v>
      </c>
      <c r="Q982">
        <f>SUM(Q999:Q1004,Q1006:Q1019,Q1021:Q1024)</f>
        <v>0</v>
      </c>
      <c r="R982">
        <f>SUM(R999:R1004,R1006:R1019,R1021:R1024)</f>
        <v>0</v>
      </c>
      <c r="S982">
        <f>SUM(S999:S1004,S1006:S1019,S1021:S1024)</f>
        <v>0</v>
      </c>
      <c r="T982">
        <f>SUM(T1029:T1031,T1033:T1044,T1046:T1048)</f>
        <v>0</v>
      </c>
      <c r="U982">
        <f>SUM(U1029:U1031,U1033:U1044,U1046:U1048)</f>
        <v>0</v>
      </c>
      <c r="V982">
        <f>SUM(V1052:V1052)</f>
        <v>0</v>
      </c>
      <c r="W982">
        <f>SUM(W1052:W1052)</f>
        <v>0</v>
      </c>
      <c r="Z982" t="s">
        <v>385</v>
      </c>
    </row>
    <row r="983" spans="2:26" ht="31.5" x14ac:dyDescent="0.25">
      <c r="B983" s="98"/>
      <c r="C983" s="99"/>
      <c r="D983" s="99"/>
      <c r="E983" s="106"/>
      <c r="F983" s="107"/>
      <c r="G983" s="11" t="s">
        <v>12</v>
      </c>
      <c r="H983" s="12">
        <f>SUBTOTAL(2,K999:K1004,K1006:K1019,K1021:K1024)</f>
        <v>24</v>
      </c>
      <c r="I983" s="13">
        <f>SUM(K999:K1004,K1006:K1019,K1021:K1024)/H983</f>
        <v>506.07249999999993</v>
      </c>
      <c r="J983" s="14" t="s">
        <v>13</v>
      </c>
      <c r="K983" s="15">
        <f>SUM(J999:J1004,J1006:J1019,J1021:J1024)</f>
        <v>0</v>
      </c>
      <c r="L983" s="16">
        <f>R982</f>
        <v>0</v>
      </c>
      <c r="M983" s="18"/>
      <c r="N983" s="111"/>
      <c r="O983" s="114"/>
      <c r="P983" s="87"/>
      <c r="Z983" t="s">
        <v>385</v>
      </c>
    </row>
    <row r="984" spans="2:26" ht="31.5" x14ac:dyDescent="0.25">
      <c r="B984" s="98"/>
      <c r="C984" s="99"/>
      <c r="D984" s="99"/>
      <c r="E984" s="106"/>
      <c r="F984" s="107"/>
      <c r="G984" s="11" t="s">
        <v>14</v>
      </c>
      <c r="H984" s="12">
        <f>SUBTOTAL(2,M999:M1004,M1006:M1019,M1021:M1024)</f>
        <v>24</v>
      </c>
      <c r="I984" s="13">
        <f>SUM(M999:M1004,M1006:M1019,M1021:M1024)/H984</f>
        <v>606.47083333333319</v>
      </c>
      <c r="J984" s="14" t="s">
        <v>13</v>
      </c>
      <c r="K984" s="15">
        <f>SUM(L999:L1004,L1006:L1019,L1021:L1024)</f>
        <v>0</v>
      </c>
      <c r="L984" s="16">
        <f>S982</f>
        <v>0</v>
      </c>
      <c r="M984" s="18"/>
      <c r="N984" s="111"/>
      <c r="O984" s="114"/>
      <c r="P984" s="87"/>
      <c r="Z984" t="s">
        <v>385</v>
      </c>
    </row>
    <row r="985" spans="2:26" ht="31.5" x14ac:dyDescent="0.25">
      <c r="B985" s="98"/>
      <c r="C985" s="99"/>
      <c r="D985" s="99"/>
      <c r="E985" s="106"/>
      <c r="F985" s="107"/>
      <c r="G985" s="11" t="s">
        <v>15</v>
      </c>
      <c r="H985" s="12">
        <f>SUBTOTAL(2,K1029:K1031,K1033:K1044,K1046:K1048)</f>
        <v>18</v>
      </c>
      <c r="I985" s="13">
        <f>SUM(K1029:K1031,K1033:K1044,K1046:K1048)/H985</f>
        <v>710.5</v>
      </c>
      <c r="J985" s="14" t="s">
        <v>13</v>
      </c>
      <c r="K985" s="15">
        <f>SUM(J1029:J1031,J1033:J1044,J1046:J1048)</f>
        <v>0</v>
      </c>
      <c r="L985" s="16">
        <f>T982</f>
        <v>0</v>
      </c>
      <c r="M985" s="18"/>
      <c r="N985" s="111"/>
      <c r="O985" s="114"/>
      <c r="P985" s="87"/>
      <c r="Z985" t="s">
        <v>385</v>
      </c>
    </row>
    <row r="986" spans="2:26" ht="31.5" x14ac:dyDescent="0.25">
      <c r="B986" s="98"/>
      <c r="C986" s="99"/>
      <c r="D986" s="99"/>
      <c r="E986" s="106"/>
      <c r="F986" s="107"/>
      <c r="G986" s="11" t="s">
        <v>16</v>
      </c>
      <c r="H986" s="12">
        <f>SUBTOTAL(2,M1029:M1031,M1033:M1044,M1046:M1048)</f>
        <v>18</v>
      </c>
      <c r="I986" s="13">
        <f>SUM(M1029:M1031,M1033:M1044,M1046:M1048)/H986</f>
        <v>850.77777777777783</v>
      </c>
      <c r="J986" s="14" t="s">
        <v>13</v>
      </c>
      <c r="K986" s="15">
        <f>SUM(L1029:L1031,L1033:L1044,L1046:L1048)</f>
        <v>0</v>
      </c>
      <c r="L986" s="16">
        <f>U982</f>
        <v>0</v>
      </c>
      <c r="M986" s="18"/>
      <c r="N986" s="111"/>
      <c r="O986" s="114"/>
      <c r="P986" s="87"/>
      <c r="Z986" t="s">
        <v>385</v>
      </c>
    </row>
    <row r="987" spans="2:26" ht="31.5" x14ac:dyDescent="0.25">
      <c r="B987" s="98"/>
      <c r="C987" s="99"/>
      <c r="D987" s="99"/>
      <c r="E987" s="106"/>
      <c r="F987" s="107"/>
      <c r="G987" s="11" t="s">
        <v>17</v>
      </c>
      <c r="H987" s="12">
        <f>SUBTOTAL(2,K1052:K1052)</f>
        <v>1</v>
      </c>
      <c r="I987" s="13">
        <f>SUM(K1052:K1052)/H987</f>
        <v>2700</v>
      </c>
      <c r="J987" s="14" t="s">
        <v>13</v>
      </c>
      <c r="K987" s="15">
        <f>SUM(J1052:J1052)</f>
        <v>0</v>
      </c>
      <c r="L987" s="16">
        <f>V982</f>
        <v>0</v>
      </c>
      <c r="M987" s="18"/>
      <c r="N987" s="111"/>
      <c r="O987" s="114"/>
      <c r="P987" s="87"/>
      <c r="Z987" t="s">
        <v>385</v>
      </c>
    </row>
    <row r="988" spans="2:26" ht="32.25" thickBot="1" x14ac:dyDescent="0.3">
      <c r="B988" s="98"/>
      <c r="C988" s="99"/>
      <c r="D988" s="99"/>
      <c r="E988" s="106"/>
      <c r="F988" s="107"/>
      <c r="G988" s="11" t="s">
        <v>18</v>
      </c>
      <c r="H988" s="19">
        <f>SUBTOTAL(2,M1052:M1052)</f>
        <v>1</v>
      </c>
      <c r="I988" s="20">
        <f>SUM(M1052:M1052)/H988</f>
        <v>3600</v>
      </c>
      <c r="J988" s="21" t="s">
        <v>13</v>
      </c>
      <c r="K988" s="22">
        <f>SUM(L1052:L1052)</f>
        <v>0</v>
      </c>
      <c r="L988" s="23">
        <f>W982</f>
        <v>0</v>
      </c>
      <c r="M988" s="18"/>
      <c r="N988" s="111"/>
      <c r="O988" s="114"/>
      <c r="P988" s="87"/>
      <c r="Z988" t="s">
        <v>385</v>
      </c>
    </row>
    <row r="989" spans="2:26" ht="16.5" thickBot="1" x14ac:dyDescent="0.3">
      <c r="B989" s="100"/>
      <c r="C989" s="101"/>
      <c r="D989" s="101"/>
      <c r="E989" s="108"/>
      <c r="F989" s="109"/>
      <c r="G989" s="24" t="s">
        <v>19</v>
      </c>
      <c r="H989" s="25"/>
      <c r="I989" s="25"/>
      <c r="J989" s="25"/>
      <c r="K989" s="26">
        <f>SUM(K982:K988)</f>
        <v>0</v>
      </c>
      <c r="L989" s="27">
        <f>SUM(L982:L988)</f>
        <v>0</v>
      </c>
      <c r="M989" s="18"/>
      <c r="N989" s="112"/>
      <c r="O989" s="115"/>
      <c r="P989" s="88"/>
      <c r="Z989" t="s">
        <v>385</v>
      </c>
    </row>
    <row r="990" spans="2:26" ht="15.75" collapsed="1" thickBot="1" x14ac:dyDescent="0.3">
      <c r="B990" s="89" t="s">
        <v>20</v>
      </c>
      <c r="C990" s="90"/>
      <c r="D990" s="90"/>
      <c r="E990" s="91"/>
      <c r="F990" s="91"/>
      <c r="G990" s="91"/>
      <c r="H990" s="91"/>
      <c r="I990" s="91"/>
      <c r="J990" s="91"/>
      <c r="K990" s="91"/>
      <c r="L990" s="91"/>
      <c r="M990" s="91"/>
      <c r="N990" s="91"/>
      <c r="O990" s="91"/>
      <c r="P990" s="92"/>
      <c r="Z990" t="s">
        <v>385</v>
      </c>
    </row>
    <row r="991" spans="2:26" hidden="1" outlineLevel="1" x14ac:dyDescent="0.25">
      <c r="B991" s="28" t="s">
        <v>21</v>
      </c>
      <c r="C991" s="29"/>
      <c r="D991" s="29"/>
      <c r="E991" s="30"/>
      <c r="F991" s="30"/>
      <c r="G991" s="29"/>
      <c r="H991" s="30"/>
      <c r="I991" s="31"/>
      <c r="J991" s="30"/>
      <c r="K991" s="31"/>
      <c r="L991" s="30"/>
      <c r="M991" s="31"/>
      <c r="N991" s="30"/>
      <c r="O991" s="30"/>
      <c r="P991" s="32"/>
      <c r="Z991" t="s">
        <v>385</v>
      </c>
    </row>
    <row r="992" spans="2:26" hidden="1" outlineLevel="1" x14ac:dyDescent="0.25">
      <c r="B992" s="33" t="s">
        <v>385</v>
      </c>
      <c r="C992" s="29"/>
      <c r="D992" s="29"/>
      <c r="E992" s="30"/>
      <c r="F992" s="30"/>
      <c r="G992" s="29"/>
      <c r="H992" s="30"/>
      <c r="I992" s="31"/>
      <c r="J992" s="30"/>
      <c r="K992" s="31"/>
      <c r="L992" s="30"/>
      <c r="M992" s="31"/>
      <c r="N992" s="30"/>
      <c r="O992" s="30"/>
      <c r="P992" s="32"/>
      <c r="Z992" t="s">
        <v>385</v>
      </c>
    </row>
    <row r="993" spans="2:26" hidden="1" outlineLevel="1" x14ac:dyDescent="0.25">
      <c r="B993" s="28"/>
      <c r="C993" s="29"/>
      <c r="D993" s="29"/>
      <c r="E993" s="30"/>
      <c r="F993" s="30"/>
      <c r="G993" s="29"/>
      <c r="H993" s="30"/>
      <c r="I993" s="31"/>
      <c r="J993" s="30"/>
      <c r="K993" s="31"/>
      <c r="L993" s="30"/>
      <c r="M993" s="31"/>
      <c r="N993" s="30"/>
      <c r="O993" s="30"/>
      <c r="P993" s="32"/>
      <c r="Z993" t="s">
        <v>385</v>
      </c>
    </row>
    <row r="994" spans="2:26" hidden="1" outlineLevel="1" x14ac:dyDescent="0.25">
      <c r="B994" s="34"/>
      <c r="C994" s="29"/>
      <c r="D994" s="29"/>
      <c r="E994" s="30"/>
      <c r="F994" s="30"/>
      <c r="G994" s="29"/>
      <c r="H994" s="30"/>
      <c r="I994" s="31"/>
      <c r="J994" s="30"/>
      <c r="K994" s="31"/>
      <c r="L994" s="30"/>
      <c r="M994" s="31"/>
      <c r="N994" s="30"/>
      <c r="O994" s="30"/>
      <c r="P994" s="32"/>
      <c r="Z994" t="s">
        <v>385</v>
      </c>
    </row>
    <row r="995" spans="2:26" hidden="1" outlineLevel="1" x14ac:dyDescent="0.25">
      <c r="B995" s="35"/>
      <c r="C995" s="36"/>
      <c r="D995" s="36"/>
      <c r="E995" s="37"/>
      <c r="F995" s="37"/>
      <c r="G995" s="36"/>
      <c r="H995" s="37"/>
      <c r="I995" s="18"/>
      <c r="J995" s="37"/>
      <c r="K995" s="18"/>
      <c r="L995" s="37"/>
      <c r="M995" s="18"/>
      <c r="N995" s="37"/>
      <c r="O995" s="37"/>
      <c r="P995" s="38"/>
      <c r="Z995" t="s">
        <v>385</v>
      </c>
    </row>
    <row r="996" spans="2:26" ht="18.75" hidden="1" outlineLevel="1" x14ac:dyDescent="0.25">
      <c r="B996" s="39" t="s">
        <v>22</v>
      </c>
      <c r="C996" s="40"/>
      <c r="D996" s="40"/>
      <c r="E996" s="41"/>
      <c r="F996" s="41"/>
      <c r="G996" s="40"/>
      <c r="H996" s="41"/>
      <c r="I996" s="42"/>
      <c r="J996" s="41"/>
      <c r="K996" s="42"/>
      <c r="L996" s="41"/>
      <c r="M996" s="42"/>
      <c r="N996" s="41"/>
      <c r="O996" s="41"/>
      <c r="P996" s="41"/>
      <c r="Z996" t="s">
        <v>385</v>
      </c>
    </row>
    <row r="997" spans="2:26" ht="51" hidden="1" outlineLevel="1" x14ac:dyDescent="0.25">
      <c r="B997" s="43" t="s">
        <v>23</v>
      </c>
      <c r="C997" s="44" t="s">
        <v>24</v>
      </c>
      <c r="D997" s="44" t="s">
        <v>25</v>
      </c>
      <c r="E997" s="44" t="s">
        <v>26</v>
      </c>
      <c r="F997" s="44" t="s">
        <v>27</v>
      </c>
      <c r="G997" s="44" t="s">
        <v>28</v>
      </c>
      <c r="H997" s="44" t="s">
        <v>29</v>
      </c>
      <c r="I997" s="45" t="s">
        <v>30</v>
      </c>
      <c r="J997" s="44" t="s">
        <v>620</v>
      </c>
      <c r="K997" s="45" t="s">
        <v>31</v>
      </c>
      <c r="L997" s="44" t="s">
        <v>621</v>
      </c>
      <c r="M997" s="45" t="s">
        <v>32</v>
      </c>
      <c r="N997" s="46">
        <v>2017</v>
      </c>
      <c r="O997" s="46">
        <v>2018</v>
      </c>
      <c r="P997" s="47">
        <v>2019</v>
      </c>
      <c r="Z997" t="s">
        <v>385</v>
      </c>
    </row>
    <row r="998" spans="2:26" ht="18.75" hidden="1" outlineLevel="1" x14ac:dyDescent="0.25">
      <c r="B998" s="93" t="s">
        <v>87</v>
      </c>
      <c r="C998" s="94"/>
      <c r="D998" s="94"/>
      <c r="E998" s="94"/>
      <c r="F998" s="94"/>
      <c r="G998" s="94"/>
      <c r="H998" s="94"/>
      <c r="I998" s="94"/>
      <c r="J998" s="94"/>
      <c r="K998" s="94"/>
      <c r="L998" s="94"/>
      <c r="M998" s="94"/>
      <c r="N998" s="94"/>
      <c r="O998" s="94"/>
      <c r="P998" s="95"/>
      <c r="Z998" t="s">
        <v>385</v>
      </c>
    </row>
    <row r="999" spans="2:26" ht="15.75" hidden="1" outlineLevel="1" x14ac:dyDescent="0.25">
      <c r="B999" s="48">
        <v>1</v>
      </c>
      <c r="C999" s="49" t="s">
        <v>88</v>
      </c>
      <c r="D999" s="50" t="s">
        <v>35</v>
      </c>
      <c r="E999" s="51">
        <v>368</v>
      </c>
      <c r="F999" s="48">
        <v>2017</v>
      </c>
      <c r="G999" s="52" t="s">
        <v>36</v>
      </c>
      <c r="H999" s="53"/>
      <c r="I999" s="54">
        <v>892.1</v>
      </c>
      <c r="J999" s="53"/>
      <c r="K999" s="54">
        <v>670.24</v>
      </c>
      <c r="L999" s="53"/>
      <c r="M999" s="54">
        <v>803.57999999999993</v>
      </c>
      <c r="N999" s="54">
        <f t="shared" ref="N999:N1004" si="235">IF(F999=2017,H999*I999+J999*K999+L999*M999,0)</f>
        <v>0</v>
      </c>
      <c r="O999" s="54">
        <f t="shared" ref="O999:O1004" si="236">IF(F999=2018,H999*I999+J999*K999+L999*M999,0)</f>
        <v>0</v>
      </c>
      <c r="P999" s="54">
        <f t="shared" ref="P999:P1004" si="237">IF(F999=2019,H999*I999+J999*K999+L999*M999,0)</f>
        <v>0</v>
      </c>
      <c r="Q999">
        <f t="shared" ref="Q999:Q1004" si="238">H999*I999</f>
        <v>0</v>
      </c>
      <c r="R999">
        <f t="shared" ref="R999:R1004" si="239">J999*K999</f>
        <v>0</v>
      </c>
      <c r="S999">
        <f t="shared" ref="S999:S1004" si="240">L999*M999</f>
        <v>0</v>
      </c>
      <c r="Y999" t="s">
        <v>89</v>
      </c>
      <c r="Z999" t="s">
        <v>385</v>
      </c>
    </row>
    <row r="1000" spans="2:26" ht="15.75" hidden="1" outlineLevel="1" x14ac:dyDescent="0.25">
      <c r="B1000" s="48">
        <v>2</v>
      </c>
      <c r="C1000" s="49" t="s">
        <v>88</v>
      </c>
      <c r="D1000" s="50" t="s">
        <v>90</v>
      </c>
      <c r="E1000" s="51">
        <v>288</v>
      </c>
      <c r="F1000" s="48">
        <v>2017</v>
      </c>
      <c r="G1000" s="52" t="s">
        <v>36</v>
      </c>
      <c r="H1000" s="53"/>
      <c r="I1000" s="54">
        <v>517</v>
      </c>
      <c r="J1000" s="53"/>
      <c r="K1000" s="54">
        <v>388.21999999999997</v>
      </c>
      <c r="L1000" s="53"/>
      <c r="M1000" s="54">
        <v>466.09999999999997</v>
      </c>
      <c r="N1000" s="54">
        <f t="shared" si="235"/>
        <v>0</v>
      </c>
      <c r="O1000" s="54">
        <f t="shared" si="236"/>
        <v>0</v>
      </c>
      <c r="P1000" s="54">
        <f t="shared" si="237"/>
        <v>0</v>
      </c>
      <c r="Q1000">
        <f t="shared" si="238"/>
        <v>0</v>
      </c>
      <c r="R1000">
        <f t="shared" si="239"/>
        <v>0</v>
      </c>
      <c r="S1000">
        <f t="shared" si="240"/>
        <v>0</v>
      </c>
      <c r="Y1000" t="s">
        <v>91</v>
      </c>
      <c r="Z1000" t="s">
        <v>385</v>
      </c>
    </row>
    <row r="1001" spans="2:26" ht="30" hidden="1" outlineLevel="1" x14ac:dyDescent="0.25">
      <c r="B1001" s="48">
        <v>3</v>
      </c>
      <c r="C1001" s="49" t="s">
        <v>92</v>
      </c>
      <c r="D1001" s="50" t="s">
        <v>35</v>
      </c>
      <c r="E1001" s="51">
        <v>352</v>
      </c>
      <c r="F1001" s="48">
        <v>2017</v>
      </c>
      <c r="G1001" s="52" t="s">
        <v>36</v>
      </c>
      <c r="H1001" s="53"/>
      <c r="I1001" s="54">
        <v>841.50000000000011</v>
      </c>
      <c r="J1001" s="53"/>
      <c r="K1001" s="54">
        <v>632.48</v>
      </c>
      <c r="L1001" s="53"/>
      <c r="M1001" s="54">
        <v>757.56</v>
      </c>
      <c r="N1001" s="54">
        <f t="shared" si="235"/>
        <v>0</v>
      </c>
      <c r="O1001" s="54">
        <f t="shared" si="236"/>
        <v>0</v>
      </c>
      <c r="P1001" s="54">
        <f t="shared" si="237"/>
        <v>0</v>
      </c>
      <c r="Q1001">
        <f t="shared" si="238"/>
        <v>0</v>
      </c>
      <c r="R1001">
        <f t="shared" si="239"/>
        <v>0</v>
      </c>
      <c r="S1001">
        <f t="shared" si="240"/>
        <v>0</v>
      </c>
      <c r="Y1001" t="s">
        <v>93</v>
      </c>
      <c r="Z1001" t="s">
        <v>385</v>
      </c>
    </row>
    <row r="1002" spans="2:26" ht="30" hidden="1" outlineLevel="1" x14ac:dyDescent="0.25">
      <c r="B1002" s="48">
        <v>4</v>
      </c>
      <c r="C1002" s="49" t="s">
        <v>92</v>
      </c>
      <c r="D1002" s="50" t="s">
        <v>90</v>
      </c>
      <c r="E1002" s="51">
        <v>192</v>
      </c>
      <c r="F1002" s="48">
        <v>2017</v>
      </c>
      <c r="G1002" s="52" t="s">
        <v>36</v>
      </c>
      <c r="H1002" s="53"/>
      <c r="I1002" s="54">
        <v>578.6</v>
      </c>
      <c r="J1002" s="53"/>
      <c r="K1002" s="54">
        <v>435.41999999999996</v>
      </c>
      <c r="L1002" s="53"/>
      <c r="M1002" s="54">
        <v>521.55999999999995</v>
      </c>
      <c r="N1002" s="54">
        <f t="shared" si="235"/>
        <v>0</v>
      </c>
      <c r="O1002" s="54">
        <f t="shared" si="236"/>
        <v>0</v>
      </c>
      <c r="P1002" s="54">
        <f t="shared" si="237"/>
        <v>0</v>
      </c>
      <c r="Q1002">
        <f t="shared" si="238"/>
        <v>0</v>
      </c>
      <c r="R1002">
        <f t="shared" si="239"/>
        <v>0</v>
      </c>
      <c r="S1002">
        <f t="shared" si="240"/>
        <v>0</v>
      </c>
      <c r="Y1002" t="s">
        <v>94</v>
      </c>
      <c r="Z1002" t="s">
        <v>385</v>
      </c>
    </row>
    <row r="1003" spans="2:26" ht="15.75" hidden="1" outlineLevel="1" x14ac:dyDescent="0.25">
      <c r="B1003" s="48">
        <v>5</v>
      </c>
      <c r="C1003" s="49" t="s">
        <v>95</v>
      </c>
      <c r="D1003" s="50" t="s">
        <v>35</v>
      </c>
      <c r="E1003" s="51">
        <v>336</v>
      </c>
      <c r="F1003" s="48">
        <v>2017</v>
      </c>
      <c r="G1003" s="52" t="s">
        <v>36</v>
      </c>
      <c r="H1003" s="53"/>
      <c r="I1003" s="54">
        <v>701.80000000000007</v>
      </c>
      <c r="J1003" s="53"/>
      <c r="K1003" s="54">
        <v>527.45999999999992</v>
      </c>
      <c r="L1003" s="53"/>
      <c r="M1003" s="54">
        <v>632.48</v>
      </c>
      <c r="N1003" s="54">
        <f t="shared" si="235"/>
        <v>0</v>
      </c>
      <c r="O1003" s="54">
        <f t="shared" si="236"/>
        <v>0</v>
      </c>
      <c r="P1003" s="54">
        <f t="shared" si="237"/>
        <v>0</v>
      </c>
      <c r="Q1003">
        <f t="shared" si="238"/>
        <v>0</v>
      </c>
      <c r="R1003">
        <f t="shared" si="239"/>
        <v>0</v>
      </c>
      <c r="S1003">
        <f t="shared" si="240"/>
        <v>0</v>
      </c>
      <c r="Y1003" t="s">
        <v>96</v>
      </c>
      <c r="Z1003" t="s">
        <v>385</v>
      </c>
    </row>
    <row r="1004" spans="2:26" ht="15.75" hidden="1" outlineLevel="1" x14ac:dyDescent="0.25">
      <c r="B1004" s="48">
        <v>6</v>
      </c>
      <c r="C1004" s="49" t="s">
        <v>95</v>
      </c>
      <c r="D1004" s="50" t="s">
        <v>90</v>
      </c>
      <c r="E1004" s="51">
        <v>160</v>
      </c>
      <c r="F1004" s="48">
        <v>2017</v>
      </c>
      <c r="G1004" s="52" t="s">
        <v>36</v>
      </c>
      <c r="H1004" s="53"/>
      <c r="I1004" s="54">
        <v>520.30000000000007</v>
      </c>
      <c r="J1004" s="53"/>
      <c r="K1004" s="54">
        <v>391.76</v>
      </c>
      <c r="L1004" s="53"/>
      <c r="M1004" s="54">
        <v>468.46</v>
      </c>
      <c r="N1004" s="54">
        <f t="shared" si="235"/>
        <v>0</v>
      </c>
      <c r="O1004" s="54">
        <f t="shared" si="236"/>
        <v>0</v>
      </c>
      <c r="P1004" s="54">
        <f t="shared" si="237"/>
        <v>0</v>
      </c>
      <c r="Q1004">
        <f t="shared" si="238"/>
        <v>0</v>
      </c>
      <c r="R1004">
        <f t="shared" si="239"/>
        <v>0</v>
      </c>
      <c r="S1004">
        <f t="shared" si="240"/>
        <v>0</v>
      </c>
      <c r="Y1004" t="s">
        <v>97</v>
      </c>
      <c r="Z1004" t="s">
        <v>385</v>
      </c>
    </row>
    <row r="1005" spans="2:26" ht="18.75" hidden="1" outlineLevel="1" x14ac:dyDescent="0.25">
      <c r="B1005" s="93" t="s">
        <v>33</v>
      </c>
      <c r="C1005" s="94"/>
      <c r="D1005" s="94"/>
      <c r="E1005" s="94"/>
      <c r="F1005" s="94"/>
      <c r="G1005" s="94"/>
      <c r="H1005" s="94"/>
      <c r="I1005" s="94"/>
      <c r="J1005" s="94"/>
      <c r="K1005" s="94"/>
      <c r="L1005" s="94"/>
      <c r="M1005" s="94"/>
      <c r="N1005" s="94"/>
      <c r="O1005" s="94"/>
      <c r="P1005" s="95"/>
      <c r="Z1005" t="s">
        <v>385</v>
      </c>
    </row>
    <row r="1006" spans="2:26" ht="15.75" hidden="1" outlineLevel="1" x14ac:dyDescent="0.25">
      <c r="B1006" s="48">
        <v>1</v>
      </c>
      <c r="C1006" s="49" t="s">
        <v>98</v>
      </c>
      <c r="D1006" s="50" t="s">
        <v>35</v>
      </c>
      <c r="E1006" s="51">
        <v>192</v>
      </c>
      <c r="F1006" s="48">
        <v>2017</v>
      </c>
      <c r="G1006" s="52" t="s">
        <v>36</v>
      </c>
      <c r="H1006" s="53"/>
      <c r="I1006" s="54">
        <v>565.40000000000009</v>
      </c>
      <c r="J1006" s="53"/>
      <c r="K1006" s="54">
        <v>424.79999999999995</v>
      </c>
      <c r="L1006" s="53"/>
      <c r="M1006" s="54">
        <v>509.76</v>
      </c>
      <c r="N1006" s="54">
        <f t="shared" ref="N1006:N1019" si="241">IF(F1006=2017,H1006*I1006+J1006*K1006+L1006*M1006,0)</f>
        <v>0</v>
      </c>
      <c r="O1006" s="54">
        <f t="shared" ref="O1006:O1019" si="242">IF(F1006=2018,H1006*I1006+J1006*K1006+L1006*M1006,0)</f>
        <v>0</v>
      </c>
      <c r="P1006" s="54">
        <f t="shared" ref="P1006:P1019" si="243">IF(F1006=2019,H1006*I1006+J1006*K1006+L1006*M1006,0)</f>
        <v>0</v>
      </c>
      <c r="Q1006">
        <f t="shared" ref="Q1006:Q1019" si="244">H1006*I1006</f>
        <v>0</v>
      </c>
      <c r="R1006">
        <f t="shared" ref="R1006:R1019" si="245">J1006*K1006</f>
        <v>0</v>
      </c>
      <c r="S1006">
        <f t="shared" ref="S1006:S1019" si="246">L1006*M1006</f>
        <v>0</v>
      </c>
      <c r="Y1006" t="s">
        <v>99</v>
      </c>
      <c r="Z1006" t="s">
        <v>385</v>
      </c>
    </row>
    <row r="1007" spans="2:26" ht="15.75" hidden="1" outlineLevel="1" x14ac:dyDescent="0.25">
      <c r="B1007" s="48">
        <v>2</v>
      </c>
      <c r="C1007" s="49" t="s">
        <v>100</v>
      </c>
      <c r="D1007" s="50" t="s">
        <v>35</v>
      </c>
      <c r="E1007" s="51">
        <v>336</v>
      </c>
      <c r="F1007" s="48">
        <v>2017</v>
      </c>
      <c r="G1007" s="52" t="s">
        <v>36</v>
      </c>
      <c r="H1007" s="53"/>
      <c r="I1007" s="54">
        <v>700.7</v>
      </c>
      <c r="J1007" s="53"/>
      <c r="K1007" s="54">
        <v>526.28</v>
      </c>
      <c r="L1007" s="53"/>
      <c r="M1007" s="54">
        <v>631.29999999999995</v>
      </c>
      <c r="N1007" s="54">
        <f t="shared" si="241"/>
        <v>0</v>
      </c>
      <c r="O1007" s="54">
        <f t="shared" si="242"/>
        <v>0</v>
      </c>
      <c r="P1007" s="54">
        <f t="shared" si="243"/>
        <v>0</v>
      </c>
      <c r="Q1007">
        <f t="shared" si="244"/>
        <v>0</v>
      </c>
      <c r="R1007">
        <f t="shared" si="245"/>
        <v>0</v>
      </c>
      <c r="S1007">
        <f t="shared" si="246"/>
        <v>0</v>
      </c>
      <c r="Y1007" t="s">
        <v>101</v>
      </c>
      <c r="Z1007" t="s">
        <v>385</v>
      </c>
    </row>
    <row r="1008" spans="2:26" ht="15.75" hidden="1" outlineLevel="1" x14ac:dyDescent="0.25">
      <c r="B1008" s="48">
        <v>3</v>
      </c>
      <c r="C1008" s="49" t="s">
        <v>102</v>
      </c>
      <c r="D1008" s="50" t="s">
        <v>35</v>
      </c>
      <c r="E1008" s="51">
        <v>208</v>
      </c>
      <c r="F1008" s="48">
        <v>2017</v>
      </c>
      <c r="G1008" s="52" t="s">
        <v>36</v>
      </c>
      <c r="H1008" s="53"/>
      <c r="I1008" s="54">
        <v>551.1</v>
      </c>
      <c r="J1008" s="53"/>
      <c r="K1008" s="54">
        <v>414.17999999999995</v>
      </c>
      <c r="L1008" s="53"/>
      <c r="M1008" s="54">
        <v>496.78</v>
      </c>
      <c r="N1008" s="54">
        <f t="shared" si="241"/>
        <v>0</v>
      </c>
      <c r="O1008" s="54">
        <f t="shared" si="242"/>
        <v>0</v>
      </c>
      <c r="P1008" s="54">
        <f t="shared" si="243"/>
        <v>0</v>
      </c>
      <c r="Q1008">
        <f t="shared" si="244"/>
        <v>0</v>
      </c>
      <c r="R1008">
        <f t="shared" si="245"/>
        <v>0</v>
      </c>
      <c r="S1008">
        <f t="shared" si="246"/>
        <v>0</v>
      </c>
      <c r="Y1008" t="s">
        <v>103</v>
      </c>
      <c r="Z1008" t="s">
        <v>385</v>
      </c>
    </row>
    <row r="1009" spans="2:26" ht="15.75" hidden="1" outlineLevel="1" x14ac:dyDescent="0.25">
      <c r="B1009" s="48">
        <v>4</v>
      </c>
      <c r="C1009" s="49" t="s">
        <v>104</v>
      </c>
      <c r="D1009" s="50" t="s">
        <v>35</v>
      </c>
      <c r="E1009" s="51">
        <v>208</v>
      </c>
      <c r="F1009" s="48">
        <v>2017</v>
      </c>
      <c r="G1009" s="52" t="s">
        <v>36</v>
      </c>
      <c r="H1009" s="53"/>
      <c r="I1009" s="54">
        <v>783.2</v>
      </c>
      <c r="J1009" s="53"/>
      <c r="K1009" s="54">
        <v>588.81999999999994</v>
      </c>
      <c r="L1009" s="53"/>
      <c r="M1009" s="54">
        <v>705.64</v>
      </c>
      <c r="N1009" s="54">
        <f t="shared" si="241"/>
        <v>0</v>
      </c>
      <c r="O1009" s="54">
        <f t="shared" si="242"/>
        <v>0</v>
      </c>
      <c r="P1009" s="54">
        <f t="shared" si="243"/>
        <v>0</v>
      </c>
      <c r="Q1009">
        <f t="shared" si="244"/>
        <v>0</v>
      </c>
      <c r="R1009">
        <f t="shared" si="245"/>
        <v>0</v>
      </c>
      <c r="S1009">
        <f t="shared" si="246"/>
        <v>0</v>
      </c>
      <c r="Y1009" t="s">
        <v>105</v>
      </c>
      <c r="Z1009" t="s">
        <v>385</v>
      </c>
    </row>
    <row r="1010" spans="2:26" ht="30" hidden="1" outlineLevel="1" x14ac:dyDescent="0.25">
      <c r="B1010" s="48">
        <v>5</v>
      </c>
      <c r="C1010" s="49" t="s">
        <v>106</v>
      </c>
      <c r="D1010" s="50" t="s">
        <v>35</v>
      </c>
      <c r="E1010" s="51">
        <v>304</v>
      </c>
      <c r="F1010" s="48">
        <v>2017</v>
      </c>
      <c r="G1010" s="52" t="s">
        <v>36</v>
      </c>
      <c r="H1010" s="53"/>
      <c r="I1010" s="54">
        <v>856.90000000000009</v>
      </c>
      <c r="J1010" s="53"/>
      <c r="K1010" s="54">
        <v>644.28</v>
      </c>
      <c r="L1010" s="53"/>
      <c r="M1010" s="54">
        <v>771.71999999999991</v>
      </c>
      <c r="N1010" s="54">
        <f t="shared" si="241"/>
        <v>0</v>
      </c>
      <c r="O1010" s="54">
        <f t="shared" si="242"/>
        <v>0</v>
      </c>
      <c r="P1010" s="54">
        <f t="shared" si="243"/>
        <v>0</v>
      </c>
      <c r="Q1010">
        <f t="shared" si="244"/>
        <v>0</v>
      </c>
      <c r="R1010">
        <f t="shared" si="245"/>
        <v>0</v>
      </c>
      <c r="S1010">
        <f t="shared" si="246"/>
        <v>0</v>
      </c>
      <c r="Y1010" t="s">
        <v>107</v>
      </c>
      <c r="Z1010" t="s">
        <v>385</v>
      </c>
    </row>
    <row r="1011" spans="2:26" ht="30" hidden="1" outlineLevel="1" x14ac:dyDescent="0.25">
      <c r="B1011" s="48">
        <v>6</v>
      </c>
      <c r="C1011" s="49" t="s">
        <v>106</v>
      </c>
      <c r="D1011" s="50" t="s">
        <v>38</v>
      </c>
      <c r="E1011" s="51">
        <v>304</v>
      </c>
      <c r="F1011" s="48">
        <v>2017</v>
      </c>
      <c r="G1011" s="52" t="s">
        <v>36</v>
      </c>
      <c r="H1011" s="53"/>
      <c r="I1011" s="54">
        <v>727.1</v>
      </c>
      <c r="J1011" s="53"/>
      <c r="K1011" s="54">
        <v>546.33999999999992</v>
      </c>
      <c r="L1011" s="53"/>
      <c r="M1011" s="54">
        <v>654.9</v>
      </c>
      <c r="N1011" s="54">
        <f t="shared" si="241"/>
        <v>0</v>
      </c>
      <c r="O1011" s="54">
        <f t="shared" si="242"/>
        <v>0</v>
      </c>
      <c r="P1011" s="54">
        <f t="shared" si="243"/>
        <v>0</v>
      </c>
      <c r="Q1011">
        <f t="shared" si="244"/>
        <v>0</v>
      </c>
      <c r="R1011">
        <f t="shared" si="245"/>
        <v>0</v>
      </c>
      <c r="S1011">
        <f t="shared" si="246"/>
        <v>0</v>
      </c>
      <c r="Y1011" t="s">
        <v>108</v>
      </c>
      <c r="Z1011" t="s">
        <v>385</v>
      </c>
    </row>
    <row r="1012" spans="2:26" ht="15.75" hidden="1" outlineLevel="1" x14ac:dyDescent="0.25">
      <c r="B1012" s="48">
        <v>7</v>
      </c>
      <c r="C1012" s="49" t="s">
        <v>109</v>
      </c>
      <c r="D1012" s="50" t="s">
        <v>35</v>
      </c>
      <c r="E1012" s="51">
        <v>272</v>
      </c>
      <c r="F1012" s="48">
        <v>2017</v>
      </c>
      <c r="G1012" s="52" t="s">
        <v>36</v>
      </c>
      <c r="H1012" s="53"/>
      <c r="I1012" s="54">
        <v>744.7</v>
      </c>
      <c r="J1012" s="53"/>
      <c r="K1012" s="54">
        <v>560.5</v>
      </c>
      <c r="L1012" s="53"/>
      <c r="M1012" s="54">
        <v>671.42</v>
      </c>
      <c r="N1012" s="54">
        <f t="shared" si="241"/>
        <v>0</v>
      </c>
      <c r="O1012" s="54">
        <f t="shared" si="242"/>
        <v>0</v>
      </c>
      <c r="P1012" s="54">
        <f t="shared" si="243"/>
        <v>0</v>
      </c>
      <c r="Q1012">
        <f t="shared" si="244"/>
        <v>0</v>
      </c>
      <c r="R1012">
        <f t="shared" si="245"/>
        <v>0</v>
      </c>
      <c r="S1012">
        <f t="shared" si="246"/>
        <v>0</v>
      </c>
      <c r="Y1012" t="s">
        <v>110</v>
      </c>
      <c r="Z1012" t="s">
        <v>385</v>
      </c>
    </row>
    <row r="1013" spans="2:26" ht="30" hidden="1" outlineLevel="1" x14ac:dyDescent="0.25">
      <c r="B1013" s="48">
        <v>8</v>
      </c>
      <c r="C1013" s="49" t="s">
        <v>111</v>
      </c>
      <c r="D1013" s="50" t="s">
        <v>35</v>
      </c>
      <c r="E1013" s="51">
        <v>304</v>
      </c>
      <c r="F1013" s="48">
        <v>2017</v>
      </c>
      <c r="G1013" s="52" t="s">
        <v>36</v>
      </c>
      <c r="H1013" s="53"/>
      <c r="I1013" s="54">
        <v>520.29999999999995</v>
      </c>
      <c r="J1013" s="53"/>
      <c r="K1013" s="54">
        <v>391.76</v>
      </c>
      <c r="L1013" s="53"/>
      <c r="M1013" s="54">
        <v>468.46</v>
      </c>
      <c r="N1013" s="54">
        <f t="shared" si="241"/>
        <v>0</v>
      </c>
      <c r="O1013" s="54">
        <f t="shared" si="242"/>
        <v>0</v>
      </c>
      <c r="P1013" s="54">
        <f t="shared" si="243"/>
        <v>0</v>
      </c>
      <c r="Q1013">
        <f t="shared" si="244"/>
        <v>0</v>
      </c>
      <c r="R1013">
        <f t="shared" si="245"/>
        <v>0</v>
      </c>
      <c r="S1013">
        <f t="shared" si="246"/>
        <v>0</v>
      </c>
      <c r="Y1013" t="s">
        <v>112</v>
      </c>
      <c r="Z1013" t="s">
        <v>385</v>
      </c>
    </row>
    <row r="1014" spans="2:26" ht="30" hidden="1" outlineLevel="1" x14ac:dyDescent="0.25">
      <c r="B1014" s="48">
        <v>9</v>
      </c>
      <c r="C1014" s="49" t="s">
        <v>111</v>
      </c>
      <c r="D1014" s="50" t="s">
        <v>38</v>
      </c>
      <c r="E1014" s="51">
        <v>128</v>
      </c>
      <c r="F1014" s="48">
        <v>2017</v>
      </c>
      <c r="G1014" s="52" t="s">
        <v>36</v>
      </c>
      <c r="H1014" s="53"/>
      <c r="I1014" s="54">
        <v>478.50000000000006</v>
      </c>
      <c r="J1014" s="53"/>
      <c r="K1014" s="54">
        <v>359.9</v>
      </c>
      <c r="L1014" s="53"/>
      <c r="M1014" s="54">
        <v>430.7</v>
      </c>
      <c r="N1014" s="54">
        <f t="shared" si="241"/>
        <v>0</v>
      </c>
      <c r="O1014" s="54">
        <f t="shared" si="242"/>
        <v>0</v>
      </c>
      <c r="P1014" s="54">
        <f t="shared" si="243"/>
        <v>0</v>
      </c>
      <c r="Q1014">
        <f t="shared" si="244"/>
        <v>0</v>
      </c>
      <c r="R1014">
        <f t="shared" si="245"/>
        <v>0</v>
      </c>
      <c r="S1014">
        <f t="shared" si="246"/>
        <v>0</v>
      </c>
      <c r="Y1014" t="s">
        <v>113</v>
      </c>
      <c r="Z1014" t="s">
        <v>385</v>
      </c>
    </row>
    <row r="1015" spans="2:26" ht="15.75" hidden="1" outlineLevel="1" x14ac:dyDescent="0.25">
      <c r="B1015" s="48">
        <v>10</v>
      </c>
      <c r="C1015" s="49" t="s">
        <v>114</v>
      </c>
      <c r="D1015" s="50" t="s">
        <v>35</v>
      </c>
      <c r="E1015" s="51">
        <v>224</v>
      </c>
      <c r="F1015" s="48">
        <v>2017</v>
      </c>
      <c r="G1015" s="52" t="s">
        <v>36</v>
      </c>
      <c r="H1015" s="53"/>
      <c r="I1015" s="54">
        <v>520.30000000000007</v>
      </c>
      <c r="J1015" s="53"/>
      <c r="K1015" s="54">
        <v>391.76</v>
      </c>
      <c r="L1015" s="53"/>
      <c r="M1015" s="54">
        <v>468.46</v>
      </c>
      <c r="N1015" s="54">
        <f t="shared" si="241"/>
        <v>0</v>
      </c>
      <c r="O1015" s="54">
        <f t="shared" si="242"/>
        <v>0</v>
      </c>
      <c r="P1015" s="54">
        <f t="shared" si="243"/>
        <v>0</v>
      </c>
      <c r="Q1015">
        <f t="shared" si="244"/>
        <v>0</v>
      </c>
      <c r="R1015">
        <f t="shared" si="245"/>
        <v>0</v>
      </c>
      <c r="S1015">
        <f t="shared" si="246"/>
        <v>0</v>
      </c>
      <c r="Y1015" t="s">
        <v>115</v>
      </c>
      <c r="Z1015" t="s">
        <v>385</v>
      </c>
    </row>
    <row r="1016" spans="2:26" ht="30" hidden="1" outlineLevel="1" x14ac:dyDescent="0.25">
      <c r="B1016" s="48">
        <v>11</v>
      </c>
      <c r="C1016" s="49" t="s">
        <v>116</v>
      </c>
      <c r="D1016" s="50" t="s">
        <v>35</v>
      </c>
      <c r="E1016" s="51">
        <v>224</v>
      </c>
      <c r="F1016" s="48">
        <v>2017</v>
      </c>
      <c r="G1016" s="52" t="s">
        <v>36</v>
      </c>
      <c r="H1016" s="53"/>
      <c r="I1016" s="54">
        <v>656.7</v>
      </c>
      <c r="J1016" s="53"/>
      <c r="K1016" s="54">
        <v>493.23999999999995</v>
      </c>
      <c r="L1016" s="53"/>
      <c r="M1016" s="54">
        <v>591.17999999999995</v>
      </c>
      <c r="N1016" s="54">
        <f t="shared" si="241"/>
        <v>0</v>
      </c>
      <c r="O1016" s="54">
        <f t="shared" si="242"/>
        <v>0</v>
      </c>
      <c r="P1016" s="54">
        <f t="shared" si="243"/>
        <v>0</v>
      </c>
      <c r="Q1016">
        <f t="shared" si="244"/>
        <v>0</v>
      </c>
      <c r="R1016">
        <f t="shared" si="245"/>
        <v>0</v>
      </c>
      <c r="S1016">
        <f t="shared" si="246"/>
        <v>0</v>
      </c>
      <c r="Y1016" t="s">
        <v>117</v>
      </c>
      <c r="Z1016" t="s">
        <v>385</v>
      </c>
    </row>
    <row r="1017" spans="2:26" ht="30" hidden="1" outlineLevel="1" x14ac:dyDescent="0.25">
      <c r="B1017" s="48">
        <v>12</v>
      </c>
      <c r="C1017" s="49" t="s">
        <v>118</v>
      </c>
      <c r="D1017" s="50" t="s">
        <v>35</v>
      </c>
      <c r="E1017" s="51">
        <v>240</v>
      </c>
      <c r="F1017" s="48">
        <v>2019</v>
      </c>
      <c r="G1017" s="52" t="s">
        <v>36</v>
      </c>
      <c r="H1017" s="53"/>
      <c r="I1017" s="54">
        <v>742.50000000000011</v>
      </c>
      <c r="J1017" s="53"/>
      <c r="K1017" s="54">
        <v>558.14</v>
      </c>
      <c r="L1017" s="53"/>
      <c r="M1017" s="54">
        <v>669.06</v>
      </c>
      <c r="N1017" s="54">
        <f t="shared" si="241"/>
        <v>0</v>
      </c>
      <c r="O1017" s="54">
        <f t="shared" si="242"/>
        <v>0</v>
      </c>
      <c r="P1017" s="54">
        <f t="shared" si="243"/>
        <v>0</v>
      </c>
      <c r="Q1017">
        <f t="shared" si="244"/>
        <v>0</v>
      </c>
      <c r="R1017">
        <f t="shared" si="245"/>
        <v>0</v>
      </c>
      <c r="S1017">
        <f t="shared" si="246"/>
        <v>0</v>
      </c>
      <c r="Y1017" t="s">
        <v>52</v>
      </c>
      <c r="Z1017" t="s">
        <v>385</v>
      </c>
    </row>
    <row r="1018" spans="2:26" ht="15.75" hidden="1" outlineLevel="1" x14ac:dyDescent="0.25">
      <c r="B1018" s="48">
        <v>13</v>
      </c>
      <c r="C1018" s="49" t="s">
        <v>119</v>
      </c>
      <c r="D1018" s="50" t="s">
        <v>35</v>
      </c>
      <c r="E1018" s="51">
        <v>240</v>
      </c>
      <c r="F1018" s="48">
        <v>2019</v>
      </c>
      <c r="G1018" s="52" t="s">
        <v>36</v>
      </c>
      <c r="H1018" s="53"/>
      <c r="I1018" s="54">
        <v>742.50000000000011</v>
      </c>
      <c r="J1018" s="53"/>
      <c r="K1018" s="54">
        <v>558.14</v>
      </c>
      <c r="L1018" s="53"/>
      <c r="M1018" s="54">
        <v>669.06</v>
      </c>
      <c r="N1018" s="54">
        <f t="shared" si="241"/>
        <v>0</v>
      </c>
      <c r="O1018" s="54">
        <f t="shared" si="242"/>
        <v>0</v>
      </c>
      <c r="P1018" s="54">
        <f t="shared" si="243"/>
        <v>0</v>
      </c>
      <c r="Q1018">
        <f t="shared" si="244"/>
        <v>0</v>
      </c>
      <c r="R1018">
        <f t="shared" si="245"/>
        <v>0</v>
      </c>
      <c r="S1018">
        <f t="shared" si="246"/>
        <v>0</v>
      </c>
      <c r="Y1018" t="s">
        <v>52</v>
      </c>
      <c r="Z1018" t="s">
        <v>385</v>
      </c>
    </row>
    <row r="1019" spans="2:26" ht="15.75" hidden="1" outlineLevel="1" x14ac:dyDescent="0.25">
      <c r="B1019" s="48">
        <v>14</v>
      </c>
      <c r="C1019" s="49" t="s">
        <v>120</v>
      </c>
      <c r="D1019" s="50" t="s">
        <v>35</v>
      </c>
      <c r="E1019" s="51">
        <v>240</v>
      </c>
      <c r="F1019" s="48">
        <v>2019</v>
      </c>
      <c r="G1019" s="52" t="s">
        <v>36</v>
      </c>
      <c r="H1019" s="53"/>
      <c r="I1019" s="54">
        <v>742.50000000000011</v>
      </c>
      <c r="J1019" s="53"/>
      <c r="K1019" s="54">
        <v>558.14</v>
      </c>
      <c r="L1019" s="53"/>
      <c r="M1019" s="54">
        <v>669.06</v>
      </c>
      <c r="N1019" s="54">
        <f t="shared" si="241"/>
        <v>0</v>
      </c>
      <c r="O1019" s="54">
        <f t="shared" si="242"/>
        <v>0</v>
      </c>
      <c r="P1019" s="54">
        <f t="shared" si="243"/>
        <v>0</v>
      </c>
      <c r="Q1019">
        <f t="shared" si="244"/>
        <v>0</v>
      </c>
      <c r="R1019">
        <f t="shared" si="245"/>
        <v>0</v>
      </c>
      <c r="S1019">
        <f t="shared" si="246"/>
        <v>0</v>
      </c>
      <c r="Y1019" t="s">
        <v>52</v>
      </c>
      <c r="Z1019" t="s">
        <v>385</v>
      </c>
    </row>
    <row r="1020" spans="2:26" ht="18.75" hidden="1" outlineLevel="1" x14ac:dyDescent="0.25">
      <c r="B1020" s="93" t="s">
        <v>48</v>
      </c>
      <c r="C1020" s="94"/>
      <c r="D1020" s="94"/>
      <c r="E1020" s="94"/>
      <c r="F1020" s="94"/>
      <c r="G1020" s="94"/>
      <c r="H1020" s="94"/>
      <c r="I1020" s="94"/>
      <c r="J1020" s="94"/>
      <c r="K1020" s="94"/>
      <c r="L1020" s="94"/>
      <c r="M1020" s="94"/>
      <c r="N1020" s="94"/>
      <c r="O1020" s="94"/>
      <c r="P1020" s="95"/>
      <c r="Z1020" t="s">
        <v>385</v>
      </c>
    </row>
    <row r="1021" spans="2:26" ht="30" hidden="1" outlineLevel="1" x14ac:dyDescent="0.25">
      <c r="B1021" s="48">
        <v>1</v>
      </c>
      <c r="C1021" s="49" t="s">
        <v>377</v>
      </c>
      <c r="D1021" s="50" t="s">
        <v>35</v>
      </c>
      <c r="E1021" s="51">
        <v>336</v>
      </c>
      <c r="F1021" s="48">
        <v>2017</v>
      </c>
      <c r="G1021" s="52" t="s">
        <v>36</v>
      </c>
      <c r="H1021" s="53"/>
      <c r="I1021" s="54">
        <v>738.1</v>
      </c>
      <c r="J1021" s="53"/>
      <c r="K1021" s="54">
        <v>554.6</v>
      </c>
      <c r="L1021" s="53"/>
      <c r="M1021" s="54">
        <v>665.52</v>
      </c>
      <c r="N1021" s="54">
        <f>IF(F1021=2017,H1021*I1021+J1021*K1021+L1021*M1021,0)</f>
        <v>0</v>
      </c>
      <c r="O1021" s="54">
        <f>IF(F1021=2018,H1021*I1021+J1021*K1021+L1021*M1021,0)</f>
        <v>0</v>
      </c>
      <c r="P1021" s="54">
        <f>IF(F1021=2019,H1021*I1021+J1021*K1021+L1021*M1021,0)</f>
        <v>0</v>
      </c>
      <c r="Q1021">
        <f>H1021*I1021</f>
        <v>0</v>
      </c>
      <c r="R1021">
        <f>J1021*K1021</f>
        <v>0</v>
      </c>
      <c r="S1021">
        <f>L1021*M1021</f>
        <v>0</v>
      </c>
      <c r="Y1021" t="s">
        <v>378</v>
      </c>
      <c r="Z1021" t="s">
        <v>385</v>
      </c>
    </row>
    <row r="1022" spans="2:26" ht="30" hidden="1" outlineLevel="1" x14ac:dyDescent="0.25">
      <c r="B1022" s="48">
        <v>2</v>
      </c>
      <c r="C1022" s="49" t="s">
        <v>379</v>
      </c>
      <c r="D1022" s="50" t="s">
        <v>35</v>
      </c>
      <c r="E1022" s="51">
        <v>352</v>
      </c>
      <c r="F1022" s="48">
        <v>2017</v>
      </c>
      <c r="G1022" s="52" t="s">
        <v>36</v>
      </c>
      <c r="H1022" s="53"/>
      <c r="I1022" s="54">
        <v>548.90000000000009</v>
      </c>
      <c r="J1022" s="53"/>
      <c r="K1022" s="54">
        <v>413</v>
      </c>
      <c r="L1022" s="53"/>
      <c r="M1022" s="54">
        <v>494.41999999999996</v>
      </c>
      <c r="N1022" s="54">
        <f>IF(F1022=2017,H1022*I1022+J1022*K1022+L1022*M1022,0)</f>
        <v>0</v>
      </c>
      <c r="O1022" s="54">
        <f>IF(F1022=2018,H1022*I1022+J1022*K1022+L1022*M1022,0)</f>
        <v>0</v>
      </c>
      <c r="P1022" s="54">
        <f>IF(F1022=2019,H1022*I1022+J1022*K1022+L1022*M1022,0)</f>
        <v>0</v>
      </c>
      <c r="Q1022">
        <f>H1022*I1022</f>
        <v>0</v>
      </c>
      <c r="R1022">
        <f>J1022*K1022</f>
        <v>0</v>
      </c>
      <c r="S1022">
        <f>L1022*M1022</f>
        <v>0</v>
      </c>
      <c r="Y1022" t="s">
        <v>386</v>
      </c>
      <c r="Z1022" t="s">
        <v>385</v>
      </c>
    </row>
    <row r="1023" spans="2:26" ht="30" hidden="1" outlineLevel="1" x14ac:dyDescent="0.25">
      <c r="B1023" s="48">
        <v>3</v>
      </c>
      <c r="C1023" s="49" t="s">
        <v>379</v>
      </c>
      <c r="D1023" s="50" t="s">
        <v>54</v>
      </c>
      <c r="E1023" s="51">
        <v>320</v>
      </c>
      <c r="F1023" s="48">
        <v>2019</v>
      </c>
      <c r="G1023" s="52" t="s">
        <v>36</v>
      </c>
      <c r="H1023" s="53"/>
      <c r="I1023" s="54">
        <v>742.50000000000011</v>
      </c>
      <c r="J1023" s="53"/>
      <c r="K1023" s="54">
        <v>558.14</v>
      </c>
      <c r="L1023" s="53"/>
      <c r="M1023" s="54">
        <v>669.06</v>
      </c>
      <c r="N1023" s="54">
        <f>IF(F1023=2017,H1023*I1023+J1023*K1023+L1023*M1023,0)</f>
        <v>0</v>
      </c>
      <c r="O1023" s="54">
        <f>IF(F1023=2018,H1023*I1023+J1023*K1023+L1023*M1023,0)</f>
        <v>0</v>
      </c>
      <c r="P1023" s="54">
        <f>IF(F1023=2019,H1023*I1023+J1023*K1023+L1023*M1023,0)</f>
        <v>0</v>
      </c>
      <c r="Q1023">
        <f>H1023*I1023</f>
        <v>0</v>
      </c>
      <c r="R1023">
        <f>J1023*K1023</f>
        <v>0</v>
      </c>
      <c r="S1023">
        <f>L1023*M1023</f>
        <v>0</v>
      </c>
      <c r="Y1023" t="s">
        <v>52</v>
      </c>
      <c r="Z1023" t="s">
        <v>385</v>
      </c>
    </row>
    <row r="1024" spans="2:26" ht="15.75" hidden="1" outlineLevel="1" x14ac:dyDescent="0.25">
      <c r="B1024" s="48">
        <v>4</v>
      </c>
      <c r="C1024" s="49" t="s">
        <v>387</v>
      </c>
      <c r="D1024" s="50" t="s">
        <v>35</v>
      </c>
      <c r="E1024" s="51">
        <v>320</v>
      </c>
      <c r="F1024" s="48">
        <v>2019</v>
      </c>
      <c r="G1024" s="52" t="s">
        <v>36</v>
      </c>
      <c r="H1024" s="53"/>
      <c r="I1024" s="54">
        <v>742.50000000000011</v>
      </c>
      <c r="J1024" s="53"/>
      <c r="K1024" s="54">
        <v>558.14</v>
      </c>
      <c r="L1024" s="53"/>
      <c r="M1024" s="54">
        <v>669.06</v>
      </c>
      <c r="N1024" s="54">
        <f>IF(F1024=2017,H1024*I1024+J1024*K1024+L1024*M1024,0)</f>
        <v>0</v>
      </c>
      <c r="O1024" s="54">
        <f>IF(F1024=2018,H1024*I1024+J1024*K1024+L1024*M1024,0)</f>
        <v>0</v>
      </c>
      <c r="P1024" s="54">
        <f>IF(F1024=2019,H1024*I1024+J1024*K1024+L1024*M1024,0)</f>
        <v>0</v>
      </c>
      <c r="Q1024">
        <f>H1024*I1024</f>
        <v>0</v>
      </c>
      <c r="R1024">
        <f>J1024*K1024</f>
        <v>0</v>
      </c>
      <c r="S1024">
        <f>L1024*M1024</f>
        <v>0</v>
      </c>
      <c r="Y1024" t="s">
        <v>52</v>
      </c>
      <c r="Z1024" t="s">
        <v>385</v>
      </c>
    </row>
    <row r="1025" spans="2:26" hidden="1" outlineLevel="1" x14ac:dyDescent="0.25">
      <c r="Z1025" t="s">
        <v>385</v>
      </c>
    </row>
    <row r="1026" spans="2:26" ht="18.75" hidden="1" outlineLevel="1" x14ac:dyDescent="0.25">
      <c r="B1026" s="39" t="s">
        <v>68</v>
      </c>
      <c r="C1026" s="40"/>
      <c r="D1026" s="55"/>
      <c r="E1026" s="41"/>
      <c r="F1026" s="56"/>
      <c r="G1026" s="40"/>
      <c r="H1026" s="41"/>
      <c r="I1026" s="42"/>
      <c r="J1026" s="56"/>
      <c r="K1026" s="42"/>
      <c r="L1026" s="41"/>
      <c r="M1026" s="42"/>
      <c r="N1026" s="41"/>
      <c r="O1026" s="41"/>
      <c r="P1026" s="56"/>
      <c r="Z1026" t="s">
        <v>385</v>
      </c>
    </row>
    <row r="1027" spans="2:26" ht="51" hidden="1" outlineLevel="1" x14ac:dyDescent="0.25">
      <c r="B1027" s="43" t="s">
        <v>23</v>
      </c>
      <c r="C1027" s="44" t="s">
        <v>24</v>
      </c>
      <c r="D1027" s="44" t="s">
        <v>25</v>
      </c>
      <c r="E1027" s="44" t="s">
        <v>26</v>
      </c>
      <c r="F1027" s="44" t="s">
        <v>27</v>
      </c>
      <c r="G1027" s="44" t="s">
        <v>28</v>
      </c>
      <c r="H1027" s="44" t="s">
        <v>69</v>
      </c>
      <c r="I1027" s="45" t="s">
        <v>69</v>
      </c>
      <c r="J1027" s="44" t="s">
        <v>622</v>
      </c>
      <c r="K1027" s="45" t="s">
        <v>70</v>
      </c>
      <c r="L1027" s="44" t="s">
        <v>623</v>
      </c>
      <c r="M1027" s="45" t="s">
        <v>71</v>
      </c>
      <c r="N1027" s="46">
        <v>2017</v>
      </c>
      <c r="O1027" s="46">
        <v>2018</v>
      </c>
      <c r="P1027" s="47">
        <v>2019</v>
      </c>
      <c r="Z1027" t="s">
        <v>385</v>
      </c>
    </row>
    <row r="1028" spans="2:26" ht="18.75" hidden="1" outlineLevel="1" x14ac:dyDescent="0.25">
      <c r="B1028" s="93" t="s">
        <v>87</v>
      </c>
      <c r="C1028" s="94"/>
      <c r="D1028" s="94"/>
      <c r="E1028" s="94"/>
      <c r="F1028" s="94"/>
      <c r="G1028" s="94"/>
      <c r="H1028" s="94"/>
      <c r="I1028" s="94"/>
      <c r="J1028" s="94"/>
      <c r="K1028" s="94"/>
      <c r="L1028" s="94"/>
      <c r="M1028" s="94"/>
      <c r="N1028" s="94"/>
      <c r="O1028" s="94"/>
      <c r="P1028" s="95"/>
      <c r="Z1028" t="s">
        <v>385</v>
      </c>
    </row>
    <row r="1029" spans="2:26" ht="30" hidden="1" outlineLevel="1" x14ac:dyDescent="0.25">
      <c r="B1029" s="48">
        <v>1</v>
      </c>
      <c r="C1029" s="49" t="s">
        <v>88</v>
      </c>
      <c r="D1029" s="50" t="s">
        <v>72</v>
      </c>
      <c r="E1029" s="51"/>
      <c r="F1029" s="48">
        <v>2018</v>
      </c>
      <c r="G1029" s="52" t="s">
        <v>73</v>
      </c>
      <c r="H1029" s="57" t="s">
        <v>69</v>
      </c>
      <c r="I1029" s="58" t="s">
        <v>69</v>
      </c>
      <c r="J1029" s="53"/>
      <c r="K1029" s="54">
        <v>838</v>
      </c>
      <c r="L1029" s="53"/>
      <c r="M1029" s="54">
        <v>1004</v>
      </c>
      <c r="N1029" s="59">
        <f>IF(F1029=2017,J1029*K1029+L1029*M1029,0)</f>
        <v>0</v>
      </c>
      <c r="O1029" s="54">
        <f>IF(F1029=2018,J1029*K1029+L1029*M1029,0)</f>
        <v>0</v>
      </c>
      <c r="P1029" s="54">
        <f>IF(F1029=2019,J1029*K1029+L1029*M1029,0)</f>
        <v>0</v>
      </c>
      <c r="T1029">
        <f>J1029*K1029</f>
        <v>0</v>
      </c>
      <c r="U1029">
        <f>L1029*M1029</f>
        <v>0</v>
      </c>
      <c r="Y1029" t="s">
        <v>52</v>
      </c>
      <c r="Z1029" t="s">
        <v>385</v>
      </c>
    </row>
    <row r="1030" spans="2:26" ht="30" hidden="1" outlineLevel="1" x14ac:dyDescent="0.25">
      <c r="B1030" s="48">
        <v>2</v>
      </c>
      <c r="C1030" s="49" t="s">
        <v>92</v>
      </c>
      <c r="D1030" s="50" t="s">
        <v>72</v>
      </c>
      <c r="E1030" s="51"/>
      <c r="F1030" s="48">
        <v>2018</v>
      </c>
      <c r="G1030" s="52" t="s">
        <v>73</v>
      </c>
      <c r="H1030" s="57" t="s">
        <v>69</v>
      </c>
      <c r="I1030" s="58" t="s">
        <v>69</v>
      </c>
      <c r="J1030" s="53"/>
      <c r="K1030" s="54">
        <v>791</v>
      </c>
      <c r="L1030" s="53"/>
      <c r="M1030" s="54">
        <v>947</v>
      </c>
      <c r="N1030" s="59">
        <f>IF(F1030=2017,J1030*K1030+L1030*M1030,0)</f>
        <v>0</v>
      </c>
      <c r="O1030" s="54">
        <f>IF(F1030=2018,J1030*K1030+L1030*M1030,0)</f>
        <v>0</v>
      </c>
      <c r="P1030" s="54">
        <f>IF(F1030=2019,J1030*K1030+L1030*M1030,0)</f>
        <v>0</v>
      </c>
      <c r="T1030">
        <f>J1030*K1030</f>
        <v>0</v>
      </c>
      <c r="U1030">
        <f>L1030*M1030</f>
        <v>0</v>
      </c>
      <c r="Y1030" t="s">
        <v>52</v>
      </c>
      <c r="Z1030" t="s">
        <v>385</v>
      </c>
    </row>
    <row r="1031" spans="2:26" ht="30" hidden="1" outlineLevel="1" x14ac:dyDescent="0.25">
      <c r="B1031" s="48">
        <v>3</v>
      </c>
      <c r="C1031" s="49" t="s">
        <v>95</v>
      </c>
      <c r="D1031" s="50" t="s">
        <v>72</v>
      </c>
      <c r="E1031" s="51"/>
      <c r="F1031" s="48">
        <v>2018</v>
      </c>
      <c r="G1031" s="52" t="s">
        <v>73</v>
      </c>
      <c r="H1031" s="57" t="s">
        <v>69</v>
      </c>
      <c r="I1031" s="58" t="s">
        <v>69</v>
      </c>
      <c r="J1031" s="53"/>
      <c r="K1031" s="54">
        <v>659</v>
      </c>
      <c r="L1031" s="53"/>
      <c r="M1031" s="54">
        <v>791</v>
      </c>
      <c r="N1031" s="59">
        <f>IF(F1031=2017,J1031*K1031+L1031*M1031,0)</f>
        <v>0</v>
      </c>
      <c r="O1031" s="54">
        <f>IF(F1031=2018,J1031*K1031+L1031*M1031,0)</f>
        <v>0</v>
      </c>
      <c r="P1031" s="54">
        <f>IF(F1031=2019,J1031*K1031+L1031*M1031,0)</f>
        <v>0</v>
      </c>
      <c r="T1031">
        <f>J1031*K1031</f>
        <v>0</v>
      </c>
      <c r="U1031">
        <f>L1031*M1031</f>
        <v>0</v>
      </c>
      <c r="Y1031" t="s">
        <v>52</v>
      </c>
      <c r="Z1031" t="s">
        <v>385</v>
      </c>
    </row>
    <row r="1032" spans="2:26" ht="18.75" hidden="1" outlineLevel="1" x14ac:dyDescent="0.25">
      <c r="B1032" s="93" t="s">
        <v>33</v>
      </c>
      <c r="C1032" s="94"/>
      <c r="D1032" s="94"/>
      <c r="E1032" s="94"/>
      <c r="F1032" s="94"/>
      <c r="G1032" s="94"/>
      <c r="H1032" s="94"/>
      <c r="I1032" s="94"/>
      <c r="J1032" s="94"/>
      <c r="K1032" s="94"/>
      <c r="L1032" s="94"/>
      <c r="M1032" s="94"/>
      <c r="N1032" s="94"/>
      <c r="O1032" s="94"/>
      <c r="P1032" s="95"/>
      <c r="Z1032" t="s">
        <v>385</v>
      </c>
    </row>
    <row r="1033" spans="2:26" ht="30" hidden="1" outlineLevel="1" x14ac:dyDescent="0.25">
      <c r="B1033" s="48">
        <v>1</v>
      </c>
      <c r="C1033" s="49" t="s">
        <v>98</v>
      </c>
      <c r="D1033" s="50" t="s">
        <v>72</v>
      </c>
      <c r="E1033" s="51"/>
      <c r="F1033" s="48">
        <v>2018</v>
      </c>
      <c r="G1033" s="52" t="s">
        <v>73</v>
      </c>
      <c r="H1033" s="57" t="s">
        <v>69</v>
      </c>
      <c r="I1033" s="58" t="s">
        <v>69</v>
      </c>
      <c r="J1033" s="53"/>
      <c r="K1033" s="54">
        <v>701</v>
      </c>
      <c r="L1033" s="53"/>
      <c r="M1033" s="54">
        <v>839</v>
      </c>
      <c r="N1033" s="59">
        <f t="shared" ref="N1033:N1044" si="247">IF(F1033=2017,J1033*K1033+L1033*M1033,0)</f>
        <v>0</v>
      </c>
      <c r="O1033" s="54">
        <f t="shared" ref="O1033:O1044" si="248">IF(F1033=2018,J1033*K1033+L1033*M1033,0)</f>
        <v>0</v>
      </c>
      <c r="P1033" s="54">
        <f t="shared" ref="P1033:P1044" si="249">IF(F1033=2019,J1033*K1033+L1033*M1033,0)</f>
        <v>0</v>
      </c>
      <c r="T1033">
        <f t="shared" ref="T1033:T1044" si="250">J1033*K1033</f>
        <v>0</v>
      </c>
      <c r="U1033">
        <f t="shared" ref="U1033:U1044" si="251">L1033*M1033</f>
        <v>0</v>
      </c>
      <c r="Y1033" t="s">
        <v>52</v>
      </c>
      <c r="Z1033" t="s">
        <v>385</v>
      </c>
    </row>
    <row r="1034" spans="2:26" ht="30" hidden="1" outlineLevel="1" x14ac:dyDescent="0.25">
      <c r="B1034" s="48">
        <v>2</v>
      </c>
      <c r="C1034" s="49" t="s">
        <v>100</v>
      </c>
      <c r="D1034" s="50" t="s">
        <v>72</v>
      </c>
      <c r="E1034" s="51"/>
      <c r="F1034" s="48">
        <v>2017</v>
      </c>
      <c r="G1034" s="52" t="s">
        <v>73</v>
      </c>
      <c r="H1034" s="57" t="s">
        <v>69</v>
      </c>
      <c r="I1034" s="58" t="s">
        <v>69</v>
      </c>
      <c r="J1034" s="53"/>
      <c r="K1034" s="54">
        <v>701</v>
      </c>
      <c r="L1034" s="53"/>
      <c r="M1034" s="54">
        <v>839</v>
      </c>
      <c r="N1034" s="59">
        <f t="shared" si="247"/>
        <v>0</v>
      </c>
      <c r="O1034" s="54">
        <f t="shared" si="248"/>
        <v>0</v>
      </c>
      <c r="P1034" s="54">
        <f t="shared" si="249"/>
        <v>0</v>
      </c>
      <c r="T1034">
        <f t="shared" si="250"/>
        <v>0</v>
      </c>
      <c r="U1034">
        <f t="shared" si="251"/>
        <v>0</v>
      </c>
      <c r="Y1034" t="s">
        <v>52</v>
      </c>
      <c r="Z1034" t="s">
        <v>385</v>
      </c>
    </row>
    <row r="1035" spans="2:26" ht="30" hidden="1" outlineLevel="1" x14ac:dyDescent="0.25">
      <c r="B1035" s="48">
        <v>3</v>
      </c>
      <c r="C1035" s="49" t="s">
        <v>102</v>
      </c>
      <c r="D1035" s="50" t="s">
        <v>72</v>
      </c>
      <c r="E1035" s="51"/>
      <c r="F1035" s="48">
        <v>2018</v>
      </c>
      <c r="G1035" s="52" t="s">
        <v>73</v>
      </c>
      <c r="H1035" s="57" t="s">
        <v>69</v>
      </c>
      <c r="I1035" s="58" t="s">
        <v>69</v>
      </c>
      <c r="J1035" s="53"/>
      <c r="K1035" s="54">
        <v>701</v>
      </c>
      <c r="L1035" s="53"/>
      <c r="M1035" s="54">
        <v>839</v>
      </c>
      <c r="N1035" s="59">
        <f t="shared" si="247"/>
        <v>0</v>
      </c>
      <c r="O1035" s="54">
        <f t="shared" si="248"/>
        <v>0</v>
      </c>
      <c r="P1035" s="54">
        <f t="shared" si="249"/>
        <v>0</v>
      </c>
      <c r="T1035">
        <f t="shared" si="250"/>
        <v>0</v>
      </c>
      <c r="U1035">
        <f t="shared" si="251"/>
        <v>0</v>
      </c>
      <c r="Y1035" t="s">
        <v>52</v>
      </c>
      <c r="Z1035" t="s">
        <v>385</v>
      </c>
    </row>
    <row r="1036" spans="2:26" ht="30" hidden="1" outlineLevel="1" x14ac:dyDescent="0.25">
      <c r="B1036" s="48">
        <v>4</v>
      </c>
      <c r="C1036" s="49" t="s">
        <v>104</v>
      </c>
      <c r="D1036" s="50" t="s">
        <v>72</v>
      </c>
      <c r="E1036" s="51"/>
      <c r="F1036" s="48">
        <v>2018</v>
      </c>
      <c r="G1036" s="52" t="s">
        <v>73</v>
      </c>
      <c r="H1036" s="57" t="s">
        <v>69</v>
      </c>
      <c r="I1036" s="58" t="s">
        <v>69</v>
      </c>
      <c r="J1036" s="53"/>
      <c r="K1036" s="54">
        <v>701</v>
      </c>
      <c r="L1036" s="53"/>
      <c r="M1036" s="54">
        <v>839</v>
      </c>
      <c r="N1036" s="59">
        <f t="shared" si="247"/>
        <v>0</v>
      </c>
      <c r="O1036" s="54">
        <f t="shared" si="248"/>
        <v>0</v>
      </c>
      <c r="P1036" s="54">
        <f t="shared" si="249"/>
        <v>0</v>
      </c>
      <c r="T1036">
        <f t="shared" si="250"/>
        <v>0</v>
      </c>
      <c r="U1036">
        <f t="shared" si="251"/>
        <v>0</v>
      </c>
      <c r="Y1036" t="s">
        <v>52</v>
      </c>
      <c r="Z1036" t="s">
        <v>385</v>
      </c>
    </row>
    <row r="1037" spans="2:26" ht="30" hidden="1" outlineLevel="1" x14ac:dyDescent="0.25">
      <c r="B1037" s="48">
        <v>5</v>
      </c>
      <c r="C1037" s="49" t="s">
        <v>106</v>
      </c>
      <c r="D1037" s="50" t="s">
        <v>72</v>
      </c>
      <c r="E1037" s="51"/>
      <c r="F1037" s="48">
        <v>2018</v>
      </c>
      <c r="G1037" s="52" t="s">
        <v>73</v>
      </c>
      <c r="H1037" s="57" t="s">
        <v>69</v>
      </c>
      <c r="I1037" s="58" t="s">
        <v>69</v>
      </c>
      <c r="J1037" s="53"/>
      <c r="K1037" s="54">
        <v>701</v>
      </c>
      <c r="L1037" s="53"/>
      <c r="M1037" s="54">
        <v>839</v>
      </c>
      <c r="N1037" s="59">
        <f t="shared" si="247"/>
        <v>0</v>
      </c>
      <c r="O1037" s="54">
        <f t="shared" si="248"/>
        <v>0</v>
      </c>
      <c r="P1037" s="54">
        <f t="shared" si="249"/>
        <v>0</v>
      </c>
      <c r="T1037">
        <f t="shared" si="250"/>
        <v>0</v>
      </c>
      <c r="U1037">
        <f t="shared" si="251"/>
        <v>0</v>
      </c>
      <c r="Y1037" t="s">
        <v>52</v>
      </c>
      <c r="Z1037" t="s">
        <v>385</v>
      </c>
    </row>
    <row r="1038" spans="2:26" ht="30" hidden="1" outlineLevel="1" x14ac:dyDescent="0.25">
      <c r="B1038" s="48">
        <v>6</v>
      </c>
      <c r="C1038" s="49" t="s">
        <v>109</v>
      </c>
      <c r="D1038" s="50" t="s">
        <v>72</v>
      </c>
      <c r="E1038" s="51"/>
      <c r="F1038" s="48">
        <v>2017</v>
      </c>
      <c r="G1038" s="52" t="s">
        <v>73</v>
      </c>
      <c r="H1038" s="57" t="s">
        <v>69</v>
      </c>
      <c r="I1038" s="58" t="s">
        <v>69</v>
      </c>
      <c r="J1038" s="53"/>
      <c r="K1038" s="54">
        <v>701</v>
      </c>
      <c r="L1038" s="53"/>
      <c r="M1038" s="54">
        <v>839</v>
      </c>
      <c r="N1038" s="59">
        <f t="shared" si="247"/>
        <v>0</v>
      </c>
      <c r="O1038" s="54">
        <f t="shared" si="248"/>
        <v>0</v>
      </c>
      <c r="P1038" s="54">
        <f t="shared" si="249"/>
        <v>0</v>
      </c>
      <c r="T1038">
        <f t="shared" si="250"/>
        <v>0</v>
      </c>
      <c r="U1038">
        <f t="shared" si="251"/>
        <v>0</v>
      </c>
      <c r="Y1038" t="s">
        <v>130</v>
      </c>
      <c r="Z1038" t="s">
        <v>385</v>
      </c>
    </row>
    <row r="1039" spans="2:26" ht="30" hidden="1" outlineLevel="1" x14ac:dyDescent="0.25">
      <c r="B1039" s="48">
        <v>7</v>
      </c>
      <c r="C1039" s="49" t="s">
        <v>111</v>
      </c>
      <c r="D1039" s="50" t="s">
        <v>72</v>
      </c>
      <c r="E1039" s="51"/>
      <c r="F1039" s="48">
        <v>2018</v>
      </c>
      <c r="G1039" s="52" t="s">
        <v>73</v>
      </c>
      <c r="H1039" s="57" t="s">
        <v>69</v>
      </c>
      <c r="I1039" s="58" t="s">
        <v>69</v>
      </c>
      <c r="J1039" s="53"/>
      <c r="K1039" s="54">
        <v>701</v>
      </c>
      <c r="L1039" s="53"/>
      <c r="M1039" s="54">
        <v>839</v>
      </c>
      <c r="N1039" s="59">
        <f t="shared" si="247"/>
        <v>0</v>
      </c>
      <c r="O1039" s="54">
        <f t="shared" si="248"/>
        <v>0</v>
      </c>
      <c r="P1039" s="54">
        <f t="shared" si="249"/>
        <v>0</v>
      </c>
      <c r="T1039">
        <f t="shared" si="250"/>
        <v>0</v>
      </c>
      <c r="U1039">
        <f t="shared" si="251"/>
        <v>0</v>
      </c>
      <c r="Y1039" t="s">
        <v>52</v>
      </c>
      <c r="Z1039" t="s">
        <v>385</v>
      </c>
    </row>
    <row r="1040" spans="2:26" ht="30" hidden="1" outlineLevel="1" x14ac:dyDescent="0.25">
      <c r="B1040" s="48">
        <v>8</v>
      </c>
      <c r="C1040" s="49" t="s">
        <v>114</v>
      </c>
      <c r="D1040" s="50" t="s">
        <v>72</v>
      </c>
      <c r="E1040" s="51"/>
      <c r="F1040" s="48">
        <v>2018</v>
      </c>
      <c r="G1040" s="52" t="s">
        <v>73</v>
      </c>
      <c r="H1040" s="57" t="s">
        <v>69</v>
      </c>
      <c r="I1040" s="58" t="s">
        <v>69</v>
      </c>
      <c r="J1040" s="53"/>
      <c r="K1040" s="54">
        <v>701</v>
      </c>
      <c r="L1040" s="53"/>
      <c r="M1040" s="54">
        <v>839</v>
      </c>
      <c r="N1040" s="59">
        <f t="shared" si="247"/>
        <v>0</v>
      </c>
      <c r="O1040" s="54">
        <f t="shared" si="248"/>
        <v>0</v>
      </c>
      <c r="P1040" s="54">
        <f t="shared" si="249"/>
        <v>0</v>
      </c>
      <c r="T1040">
        <f t="shared" si="250"/>
        <v>0</v>
      </c>
      <c r="U1040">
        <f t="shared" si="251"/>
        <v>0</v>
      </c>
      <c r="Y1040" t="s">
        <v>52</v>
      </c>
      <c r="Z1040" t="s">
        <v>385</v>
      </c>
    </row>
    <row r="1041" spans="2:26" ht="30" hidden="1" outlineLevel="1" x14ac:dyDescent="0.25">
      <c r="B1041" s="48">
        <v>9</v>
      </c>
      <c r="C1041" s="49" t="s">
        <v>116</v>
      </c>
      <c r="D1041" s="50" t="s">
        <v>72</v>
      </c>
      <c r="E1041" s="51"/>
      <c r="F1041" s="48">
        <v>2017</v>
      </c>
      <c r="G1041" s="52" t="s">
        <v>73</v>
      </c>
      <c r="H1041" s="57" t="s">
        <v>69</v>
      </c>
      <c r="I1041" s="58" t="s">
        <v>69</v>
      </c>
      <c r="J1041" s="53"/>
      <c r="K1041" s="54">
        <v>701</v>
      </c>
      <c r="L1041" s="53"/>
      <c r="M1041" s="54">
        <v>839</v>
      </c>
      <c r="N1041" s="59">
        <f t="shared" si="247"/>
        <v>0</v>
      </c>
      <c r="O1041" s="54">
        <f t="shared" si="248"/>
        <v>0</v>
      </c>
      <c r="P1041" s="54">
        <f t="shared" si="249"/>
        <v>0</v>
      </c>
      <c r="T1041">
        <f t="shared" si="250"/>
        <v>0</v>
      </c>
      <c r="U1041">
        <f t="shared" si="251"/>
        <v>0</v>
      </c>
      <c r="Y1041" t="s">
        <v>52</v>
      </c>
      <c r="Z1041" t="s">
        <v>385</v>
      </c>
    </row>
    <row r="1042" spans="2:26" ht="30" hidden="1" outlineLevel="1" x14ac:dyDescent="0.25">
      <c r="B1042" s="48">
        <v>10</v>
      </c>
      <c r="C1042" s="49" t="s">
        <v>118</v>
      </c>
      <c r="D1042" s="50" t="s">
        <v>72</v>
      </c>
      <c r="E1042" s="51"/>
      <c r="F1042" s="48">
        <v>2019</v>
      </c>
      <c r="G1042" s="52" t="s">
        <v>73</v>
      </c>
      <c r="H1042" s="57" t="s">
        <v>69</v>
      </c>
      <c r="I1042" s="58" t="s">
        <v>69</v>
      </c>
      <c r="J1042" s="53"/>
      <c r="K1042" s="54">
        <v>701</v>
      </c>
      <c r="L1042" s="53"/>
      <c r="M1042" s="54">
        <v>839</v>
      </c>
      <c r="N1042" s="59">
        <f t="shared" si="247"/>
        <v>0</v>
      </c>
      <c r="O1042" s="54">
        <f t="shared" si="248"/>
        <v>0</v>
      </c>
      <c r="P1042" s="54">
        <f t="shared" si="249"/>
        <v>0</v>
      </c>
      <c r="T1042">
        <f t="shared" si="250"/>
        <v>0</v>
      </c>
      <c r="U1042">
        <f t="shared" si="251"/>
        <v>0</v>
      </c>
      <c r="Y1042" t="s">
        <v>52</v>
      </c>
      <c r="Z1042" t="s">
        <v>385</v>
      </c>
    </row>
    <row r="1043" spans="2:26" ht="30" hidden="1" outlineLevel="1" x14ac:dyDescent="0.25">
      <c r="B1043" s="48">
        <v>11</v>
      </c>
      <c r="C1043" s="49" t="s">
        <v>119</v>
      </c>
      <c r="D1043" s="50" t="s">
        <v>72</v>
      </c>
      <c r="E1043" s="51"/>
      <c r="F1043" s="48">
        <v>2019</v>
      </c>
      <c r="G1043" s="52" t="s">
        <v>73</v>
      </c>
      <c r="H1043" s="57" t="s">
        <v>69</v>
      </c>
      <c r="I1043" s="58" t="s">
        <v>69</v>
      </c>
      <c r="J1043" s="53"/>
      <c r="K1043" s="54">
        <v>701</v>
      </c>
      <c r="L1043" s="53"/>
      <c r="M1043" s="54">
        <v>839</v>
      </c>
      <c r="N1043" s="59">
        <f t="shared" si="247"/>
        <v>0</v>
      </c>
      <c r="O1043" s="54">
        <f t="shared" si="248"/>
        <v>0</v>
      </c>
      <c r="P1043" s="54">
        <f t="shared" si="249"/>
        <v>0</v>
      </c>
      <c r="T1043">
        <f t="shared" si="250"/>
        <v>0</v>
      </c>
      <c r="U1043">
        <f t="shared" si="251"/>
        <v>0</v>
      </c>
      <c r="Y1043" t="s">
        <v>52</v>
      </c>
      <c r="Z1043" t="s">
        <v>385</v>
      </c>
    </row>
    <row r="1044" spans="2:26" ht="30" hidden="1" outlineLevel="1" x14ac:dyDescent="0.25">
      <c r="B1044" s="48">
        <v>12</v>
      </c>
      <c r="C1044" s="49" t="s">
        <v>120</v>
      </c>
      <c r="D1044" s="50" t="s">
        <v>72</v>
      </c>
      <c r="E1044" s="51"/>
      <c r="F1044" s="48">
        <v>2019</v>
      </c>
      <c r="G1044" s="52" t="s">
        <v>73</v>
      </c>
      <c r="H1044" s="57" t="s">
        <v>69</v>
      </c>
      <c r="I1044" s="58" t="s">
        <v>69</v>
      </c>
      <c r="J1044" s="53"/>
      <c r="K1044" s="54">
        <v>701</v>
      </c>
      <c r="L1044" s="53"/>
      <c r="M1044" s="54">
        <v>839</v>
      </c>
      <c r="N1044" s="59">
        <f t="shared" si="247"/>
        <v>0</v>
      </c>
      <c r="O1044" s="54">
        <f t="shared" si="248"/>
        <v>0</v>
      </c>
      <c r="P1044" s="54">
        <f t="shared" si="249"/>
        <v>0</v>
      </c>
      <c r="T1044">
        <f t="shared" si="250"/>
        <v>0</v>
      </c>
      <c r="U1044">
        <f t="shared" si="251"/>
        <v>0</v>
      </c>
      <c r="Y1044" t="s">
        <v>52</v>
      </c>
      <c r="Z1044" t="s">
        <v>385</v>
      </c>
    </row>
    <row r="1045" spans="2:26" ht="18.75" hidden="1" outlineLevel="1" x14ac:dyDescent="0.25">
      <c r="B1045" s="93" t="s">
        <v>48</v>
      </c>
      <c r="C1045" s="94"/>
      <c r="D1045" s="94"/>
      <c r="E1045" s="94"/>
      <c r="F1045" s="94"/>
      <c r="G1045" s="94"/>
      <c r="H1045" s="94"/>
      <c r="I1045" s="94"/>
      <c r="J1045" s="94"/>
      <c r="K1045" s="94"/>
      <c r="L1045" s="94"/>
      <c r="M1045" s="94"/>
      <c r="N1045" s="94"/>
      <c r="O1045" s="94"/>
      <c r="P1045" s="95"/>
      <c r="Z1045" t="s">
        <v>385</v>
      </c>
    </row>
    <row r="1046" spans="2:26" ht="30" hidden="1" outlineLevel="1" x14ac:dyDescent="0.25">
      <c r="B1046" s="48">
        <v>1</v>
      </c>
      <c r="C1046" s="49" t="s">
        <v>377</v>
      </c>
      <c r="D1046" s="50" t="s">
        <v>72</v>
      </c>
      <c r="E1046" s="51"/>
      <c r="F1046" s="48">
        <v>2017</v>
      </c>
      <c r="G1046" s="52" t="s">
        <v>73</v>
      </c>
      <c r="H1046" s="57" t="s">
        <v>69</v>
      </c>
      <c r="I1046" s="58" t="s">
        <v>69</v>
      </c>
      <c r="J1046" s="53"/>
      <c r="K1046" s="54">
        <v>693</v>
      </c>
      <c r="L1046" s="53"/>
      <c r="M1046" s="54">
        <v>832</v>
      </c>
      <c r="N1046" s="59">
        <f>IF(F1046=2017,J1046*K1046+L1046*M1046,0)</f>
        <v>0</v>
      </c>
      <c r="O1046" s="54">
        <f>IF(F1046=2018,J1046*K1046+L1046*M1046,0)</f>
        <v>0</v>
      </c>
      <c r="P1046" s="54">
        <f>IF(F1046=2019,J1046*K1046+L1046*M1046,0)</f>
        <v>0</v>
      </c>
      <c r="T1046">
        <f>J1046*K1046</f>
        <v>0</v>
      </c>
      <c r="U1046">
        <f>L1046*M1046</f>
        <v>0</v>
      </c>
      <c r="Y1046" t="s">
        <v>382</v>
      </c>
      <c r="Z1046" t="s">
        <v>385</v>
      </c>
    </row>
    <row r="1047" spans="2:26" ht="30" hidden="1" outlineLevel="1" x14ac:dyDescent="0.25">
      <c r="B1047" s="48">
        <v>2</v>
      </c>
      <c r="C1047" s="49" t="s">
        <v>379</v>
      </c>
      <c r="D1047" s="50" t="s">
        <v>72</v>
      </c>
      <c r="E1047" s="51"/>
      <c r="F1047" s="48">
        <v>2019</v>
      </c>
      <c r="G1047" s="52" t="s">
        <v>73</v>
      </c>
      <c r="H1047" s="57" t="s">
        <v>69</v>
      </c>
      <c r="I1047" s="58" t="s">
        <v>69</v>
      </c>
      <c r="J1047" s="53"/>
      <c r="K1047" s="54">
        <v>698</v>
      </c>
      <c r="L1047" s="53"/>
      <c r="M1047" s="54">
        <v>836</v>
      </c>
      <c r="N1047" s="59">
        <f>IF(F1047=2017,J1047*K1047+L1047*M1047,0)</f>
        <v>0</v>
      </c>
      <c r="O1047" s="54">
        <f>IF(F1047=2018,J1047*K1047+L1047*M1047,0)</f>
        <v>0</v>
      </c>
      <c r="P1047" s="54">
        <f>IF(F1047=2019,J1047*K1047+L1047*M1047,0)</f>
        <v>0</v>
      </c>
      <c r="T1047">
        <f>J1047*K1047</f>
        <v>0</v>
      </c>
      <c r="U1047">
        <f>L1047*M1047</f>
        <v>0</v>
      </c>
      <c r="Y1047" t="s">
        <v>52</v>
      </c>
      <c r="Z1047" t="s">
        <v>385</v>
      </c>
    </row>
    <row r="1048" spans="2:26" ht="30" hidden="1" outlineLevel="1" x14ac:dyDescent="0.25">
      <c r="B1048" s="48">
        <v>3</v>
      </c>
      <c r="C1048" s="49" t="s">
        <v>388</v>
      </c>
      <c r="D1048" s="50" t="s">
        <v>72</v>
      </c>
      <c r="E1048" s="51"/>
      <c r="F1048" s="48">
        <v>2019</v>
      </c>
      <c r="G1048" s="52" t="s">
        <v>73</v>
      </c>
      <c r="H1048" s="57" t="s">
        <v>69</v>
      </c>
      <c r="I1048" s="58" t="s">
        <v>69</v>
      </c>
      <c r="J1048" s="53"/>
      <c r="K1048" s="54">
        <v>698</v>
      </c>
      <c r="L1048" s="53"/>
      <c r="M1048" s="54">
        <v>836</v>
      </c>
      <c r="N1048" s="59">
        <f>IF(F1048=2017,J1048*K1048+L1048*M1048,0)</f>
        <v>0</v>
      </c>
      <c r="O1048" s="54">
        <f>IF(F1048=2018,J1048*K1048+L1048*M1048,0)</f>
        <v>0</v>
      </c>
      <c r="P1048" s="54">
        <f>IF(F1048=2019,J1048*K1048+L1048*M1048,0)</f>
        <v>0</v>
      </c>
      <c r="T1048">
        <f>J1048*K1048</f>
        <v>0</v>
      </c>
      <c r="U1048">
        <f>L1048*M1048</f>
        <v>0</v>
      </c>
      <c r="Y1048" t="s">
        <v>52</v>
      </c>
      <c r="Z1048" t="s">
        <v>385</v>
      </c>
    </row>
    <row r="1049" spans="2:26" hidden="1" outlineLevel="1" x14ac:dyDescent="0.25">
      <c r="Z1049" t="s">
        <v>385</v>
      </c>
    </row>
    <row r="1050" spans="2:26" ht="18.75" hidden="1" outlineLevel="1" x14ac:dyDescent="0.25">
      <c r="B1050" s="39" t="s">
        <v>79</v>
      </c>
      <c r="C1050" s="40"/>
      <c r="D1050" s="55"/>
      <c r="E1050" s="41"/>
      <c r="F1050" s="56"/>
      <c r="G1050" s="40"/>
      <c r="H1050" s="41"/>
      <c r="I1050" s="42"/>
      <c r="J1050" s="56"/>
      <c r="K1050" s="42"/>
      <c r="L1050" s="41"/>
      <c r="M1050" s="42"/>
      <c r="N1050" s="41"/>
      <c r="O1050" s="41"/>
      <c r="P1050" s="56"/>
      <c r="Z1050" t="s">
        <v>385</v>
      </c>
    </row>
    <row r="1051" spans="2:26" ht="38.25" hidden="1" outlineLevel="1" x14ac:dyDescent="0.25">
      <c r="B1051" s="43" t="s">
        <v>23</v>
      </c>
      <c r="C1051" s="44" t="s">
        <v>24</v>
      </c>
      <c r="D1051" s="44" t="s">
        <v>25</v>
      </c>
      <c r="E1051" s="44" t="s">
        <v>26</v>
      </c>
      <c r="F1051" s="44" t="s">
        <v>27</v>
      </c>
      <c r="G1051" s="44" t="s">
        <v>28</v>
      </c>
      <c r="H1051" s="44" t="s">
        <v>69</v>
      </c>
      <c r="I1051" s="45" t="s">
        <v>69</v>
      </c>
      <c r="J1051" s="44" t="s">
        <v>80</v>
      </c>
      <c r="K1051" s="45" t="s">
        <v>81</v>
      </c>
      <c r="L1051" s="44" t="s">
        <v>82</v>
      </c>
      <c r="M1051" s="45" t="s">
        <v>83</v>
      </c>
      <c r="N1051" s="46">
        <v>2017</v>
      </c>
      <c r="O1051" s="46">
        <v>2018</v>
      </c>
      <c r="P1051" s="47">
        <v>2019</v>
      </c>
      <c r="Z1051" t="s">
        <v>385</v>
      </c>
    </row>
    <row r="1052" spans="2:26" ht="30" hidden="1" outlineLevel="1" x14ac:dyDescent="0.25">
      <c r="B1052" s="48">
        <v>1</v>
      </c>
      <c r="C1052" s="49" t="s">
        <v>389</v>
      </c>
      <c r="D1052" s="50" t="s">
        <v>85</v>
      </c>
      <c r="E1052" s="51"/>
      <c r="F1052" s="48">
        <v>2019</v>
      </c>
      <c r="G1052" s="52" t="s">
        <v>85</v>
      </c>
      <c r="H1052" s="57" t="s">
        <v>69</v>
      </c>
      <c r="I1052" s="58" t="s">
        <v>69</v>
      </c>
      <c r="J1052" s="53"/>
      <c r="K1052" s="54">
        <v>2700</v>
      </c>
      <c r="L1052" s="53"/>
      <c r="M1052" s="54">
        <v>3600</v>
      </c>
      <c r="N1052" s="59">
        <f>IF(F1052=2017,J1052*K1052+L1052*M1052,0)</f>
        <v>0</v>
      </c>
      <c r="O1052" s="54">
        <f>IF(F1052=2018,J1052*K1052+L1052*M1052,0)</f>
        <v>0</v>
      </c>
      <c r="P1052" s="54">
        <f>IF(F1052=2019,J1052*K1052+L1052*M1052,0)</f>
        <v>0</v>
      </c>
      <c r="V1052">
        <f>J1052*K1052</f>
        <v>0</v>
      </c>
      <c r="W1052">
        <f>L1052*M1052</f>
        <v>0</v>
      </c>
      <c r="Y1052" t="s">
        <v>52</v>
      </c>
      <c r="Z1052" t="s">
        <v>385</v>
      </c>
    </row>
    <row r="1053" spans="2:26" hidden="1" outlineLevel="1" x14ac:dyDescent="0.25">
      <c r="Z1053" t="s">
        <v>385</v>
      </c>
    </row>
    <row r="1054" spans="2:26" ht="15.75" thickBot="1" x14ac:dyDescent="0.3"/>
    <row r="1055" spans="2:26" ht="39" thickBot="1" x14ac:dyDescent="0.3">
      <c r="B1055" s="96" t="s">
        <v>390</v>
      </c>
      <c r="C1055" s="97"/>
      <c r="D1055" s="97"/>
      <c r="E1055" s="102" t="s">
        <v>3</v>
      </c>
      <c r="F1055" s="103"/>
      <c r="G1055" s="4" t="s">
        <v>4</v>
      </c>
      <c r="H1055" s="4" t="s">
        <v>5</v>
      </c>
      <c r="I1055" s="4" t="s">
        <v>6</v>
      </c>
      <c r="J1055" s="4" t="s">
        <v>7</v>
      </c>
      <c r="K1055" s="5" t="s">
        <v>8</v>
      </c>
      <c r="L1055" s="6" t="s">
        <v>9</v>
      </c>
      <c r="M1055" s="7"/>
      <c r="N1055" s="8">
        <v>2017</v>
      </c>
      <c r="O1055" s="9">
        <v>2018</v>
      </c>
      <c r="P1055" s="10">
        <v>2019</v>
      </c>
      <c r="Z1055" t="s">
        <v>390</v>
      </c>
    </row>
    <row r="1056" spans="2:26" ht="15.75" x14ac:dyDescent="0.25">
      <c r="B1056" s="98"/>
      <c r="C1056" s="99"/>
      <c r="D1056" s="99"/>
      <c r="E1056" s="104">
        <v>0</v>
      </c>
      <c r="F1056" s="105"/>
      <c r="G1056" s="11" t="s">
        <v>10</v>
      </c>
      <c r="H1056" s="12">
        <f>SUBTOTAL(2,I1073:I1080,I1082:I1083)</f>
        <v>10</v>
      </c>
      <c r="I1056" s="13">
        <f>SUM(I1073:I1080,I1082:I1083)/H1056</f>
        <v>685.63000000000011</v>
      </c>
      <c r="J1056" s="14" t="s">
        <v>11</v>
      </c>
      <c r="K1056" s="15">
        <f>SUM(H1073:H1080,H1082:H1083)</f>
        <v>0</v>
      </c>
      <c r="L1056" s="16">
        <f>Q1056</f>
        <v>0</v>
      </c>
      <c r="M1056" s="17"/>
      <c r="N1056" s="110">
        <f>SUM(N1073:N1080,N1082:N1083,N1088:N1094,N1096:N1097,N1101:N1101)</f>
        <v>0</v>
      </c>
      <c r="O1056" s="113">
        <f>SUM(O1073:O1080,O1082:O1083,O1088:O1094,O1096:O1097,O1101:O1101)</f>
        <v>0</v>
      </c>
      <c r="P1056" s="86">
        <f>SUM(P1073:P1080,P1082:P1083,P1088:P1094,P1096:P1097,P1101:P1101)</f>
        <v>0</v>
      </c>
      <c r="Q1056">
        <f>SUM(Q1073:Q1080,Q1082:Q1083)</f>
        <v>0</v>
      </c>
      <c r="R1056">
        <f>SUM(R1073:R1080,R1082:R1083)</f>
        <v>0</v>
      </c>
      <c r="S1056">
        <f>SUM(S1073:S1080,S1082:S1083)</f>
        <v>0</v>
      </c>
      <c r="T1056">
        <f>SUM(T1088:T1094,T1096:T1097)</f>
        <v>0</v>
      </c>
      <c r="U1056">
        <f>SUM(U1088:U1094,U1096:U1097)</f>
        <v>0</v>
      </c>
      <c r="V1056">
        <f>SUM(V1101:V1101)</f>
        <v>0</v>
      </c>
      <c r="W1056">
        <f>SUM(W1101:W1101)</f>
        <v>0</v>
      </c>
      <c r="Z1056" t="s">
        <v>390</v>
      </c>
    </row>
    <row r="1057" spans="2:26" ht="31.5" x14ac:dyDescent="0.25">
      <c r="B1057" s="98"/>
      <c r="C1057" s="99"/>
      <c r="D1057" s="99"/>
      <c r="E1057" s="106"/>
      <c r="F1057" s="107"/>
      <c r="G1057" s="11" t="s">
        <v>12</v>
      </c>
      <c r="H1057" s="12">
        <f>SUBTOTAL(2,K1073:K1080,K1082:K1083)</f>
        <v>10</v>
      </c>
      <c r="I1057" s="13">
        <f>SUM(K1073:K1080,K1082:K1083)/H1057</f>
        <v>515.54200000000003</v>
      </c>
      <c r="J1057" s="14" t="s">
        <v>13</v>
      </c>
      <c r="K1057" s="15">
        <f>SUM(J1073:J1080,J1082:J1083)</f>
        <v>0</v>
      </c>
      <c r="L1057" s="16">
        <f>R1056</f>
        <v>0</v>
      </c>
      <c r="M1057" s="18"/>
      <c r="N1057" s="111"/>
      <c r="O1057" s="114"/>
      <c r="P1057" s="87"/>
      <c r="Z1057" t="s">
        <v>390</v>
      </c>
    </row>
    <row r="1058" spans="2:26" ht="31.5" x14ac:dyDescent="0.25">
      <c r="B1058" s="98"/>
      <c r="C1058" s="99"/>
      <c r="D1058" s="99"/>
      <c r="E1058" s="106"/>
      <c r="F1058" s="107"/>
      <c r="G1058" s="11" t="s">
        <v>14</v>
      </c>
      <c r="H1058" s="12">
        <f>SUBTOTAL(2,M1073:M1080,M1082:M1083)</f>
        <v>10</v>
      </c>
      <c r="I1058" s="13">
        <f>SUM(M1073:M1080,M1082:M1083)/H1058</f>
        <v>617.84799999999996</v>
      </c>
      <c r="J1058" s="14" t="s">
        <v>13</v>
      </c>
      <c r="K1058" s="15">
        <f>SUM(L1073:L1080,L1082:L1083)</f>
        <v>0</v>
      </c>
      <c r="L1058" s="16">
        <f>S1056</f>
        <v>0</v>
      </c>
      <c r="M1058" s="18"/>
      <c r="N1058" s="111"/>
      <c r="O1058" s="114"/>
      <c r="P1058" s="87"/>
      <c r="Z1058" t="s">
        <v>390</v>
      </c>
    </row>
    <row r="1059" spans="2:26" ht="31.5" x14ac:dyDescent="0.25">
      <c r="B1059" s="98"/>
      <c r="C1059" s="99"/>
      <c r="D1059" s="99"/>
      <c r="E1059" s="106"/>
      <c r="F1059" s="107"/>
      <c r="G1059" s="11" t="s">
        <v>15</v>
      </c>
      <c r="H1059" s="12">
        <f>SUBTOTAL(2,K1088:K1094,K1096:K1097)</f>
        <v>9</v>
      </c>
      <c r="I1059" s="13">
        <f>SUM(K1088:K1094,K1096:K1097)/H1059</f>
        <v>669.33333333333337</v>
      </c>
      <c r="J1059" s="14" t="s">
        <v>13</v>
      </c>
      <c r="K1059" s="15">
        <f>SUM(J1088:J1094,J1096:J1097)</f>
        <v>0</v>
      </c>
      <c r="L1059" s="16">
        <f>T1056</f>
        <v>0</v>
      </c>
      <c r="M1059" s="18"/>
      <c r="N1059" s="111"/>
      <c r="O1059" s="114"/>
      <c r="P1059" s="87"/>
      <c r="Z1059" t="s">
        <v>390</v>
      </c>
    </row>
    <row r="1060" spans="2:26" ht="31.5" x14ac:dyDescent="0.25">
      <c r="B1060" s="98"/>
      <c r="C1060" s="99"/>
      <c r="D1060" s="99"/>
      <c r="E1060" s="106"/>
      <c r="F1060" s="107"/>
      <c r="G1060" s="11" t="s">
        <v>16</v>
      </c>
      <c r="H1060" s="12">
        <f>SUBTOTAL(2,M1088:M1094,M1096:M1097)</f>
        <v>9</v>
      </c>
      <c r="I1060" s="13">
        <f>SUM(M1088:M1094,M1096:M1097)/H1060</f>
        <v>801.77777777777783</v>
      </c>
      <c r="J1060" s="14" t="s">
        <v>13</v>
      </c>
      <c r="K1060" s="15">
        <f>SUM(L1088:L1094,L1096:L1097)</f>
        <v>0</v>
      </c>
      <c r="L1060" s="16">
        <f>U1056</f>
        <v>0</v>
      </c>
      <c r="M1060" s="18"/>
      <c r="N1060" s="111"/>
      <c r="O1060" s="114"/>
      <c r="P1060" s="87"/>
      <c r="Z1060" t="s">
        <v>390</v>
      </c>
    </row>
    <row r="1061" spans="2:26" ht="31.5" x14ac:dyDescent="0.25">
      <c r="B1061" s="98"/>
      <c r="C1061" s="99"/>
      <c r="D1061" s="99"/>
      <c r="E1061" s="106"/>
      <c r="F1061" s="107"/>
      <c r="G1061" s="11" t="s">
        <v>17</v>
      </c>
      <c r="H1061" s="12">
        <f>SUBTOTAL(2,K1101:K1101)</f>
        <v>1</v>
      </c>
      <c r="I1061" s="13">
        <f>SUM(K1101:K1101)/H1061</f>
        <v>3000</v>
      </c>
      <c r="J1061" s="14" t="s">
        <v>13</v>
      </c>
      <c r="K1061" s="15">
        <f>SUM(J1101:J1101)</f>
        <v>0</v>
      </c>
      <c r="L1061" s="16">
        <f>V1056</f>
        <v>0</v>
      </c>
      <c r="M1061" s="18"/>
      <c r="N1061" s="111"/>
      <c r="O1061" s="114"/>
      <c r="P1061" s="87"/>
      <c r="Z1061" t="s">
        <v>390</v>
      </c>
    </row>
    <row r="1062" spans="2:26" ht="32.25" thickBot="1" x14ac:dyDescent="0.3">
      <c r="B1062" s="98"/>
      <c r="C1062" s="99"/>
      <c r="D1062" s="99"/>
      <c r="E1062" s="106"/>
      <c r="F1062" s="107"/>
      <c r="G1062" s="11" t="s">
        <v>18</v>
      </c>
      <c r="H1062" s="19">
        <f>SUBTOTAL(2,M1101:M1101)</f>
        <v>1</v>
      </c>
      <c r="I1062" s="20">
        <f>SUM(M1101:M1101)/H1062</f>
        <v>4000</v>
      </c>
      <c r="J1062" s="21" t="s">
        <v>13</v>
      </c>
      <c r="K1062" s="22">
        <f>SUM(L1101:L1101)</f>
        <v>0</v>
      </c>
      <c r="L1062" s="23">
        <f>W1056</f>
        <v>0</v>
      </c>
      <c r="M1062" s="18"/>
      <c r="N1062" s="111"/>
      <c r="O1062" s="114"/>
      <c r="P1062" s="87"/>
      <c r="Z1062" t="s">
        <v>390</v>
      </c>
    </row>
    <row r="1063" spans="2:26" ht="16.5" thickBot="1" x14ac:dyDescent="0.3">
      <c r="B1063" s="100"/>
      <c r="C1063" s="101"/>
      <c r="D1063" s="101"/>
      <c r="E1063" s="108"/>
      <c r="F1063" s="109"/>
      <c r="G1063" s="24" t="s">
        <v>19</v>
      </c>
      <c r="H1063" s="25"/>
      <c r="I1063" s="25"/>
      <c r="J1063" s="25"/>
      <c r="K1063" s="26">
        <f>SUM(K1056:K1062)</f>
        <v>0</v>
      </c>
      <c r="L1063" s="27">
        <f>SUM(L1056:L1062)</f>
        <v>0</v>
      </c>
      <c r="M1063" s="18"/>
      <c r="N1063" s="112"/>
      <c r="O1063" s="115"/>
      <c r="P1063" s="88"/>
      <c r="Z1063" t="s">
        <v>390</v>
      </c>
    </row>
    <row r="1064" spans="2:26" ht="15.75" collapsed="1" thickBot="1" x14ac:dyDescent="0.3">
      <c r="B1064" s="89" t="s">
        <v>20</v>
      </c>
      <c r="C1064" s="90"/>
      <c r="D1064" s="90"/>
      <c r="E1064" s="91"/>
      <c r="F1064" s="91"/>
      <c r="G1064" s="91"/>
      <c r="H1064" s="91"/>
      <c r="I1064" s="91"/>
      <c r="J1064" s="91"/>
      <c r="K1064" s="91"/>
      <c r="L1064" s="91"/>
      <c r="M1064" s="91"/>
      <c r="N1064" s="91"/>
      <c r="O1064" s="91"/>
      <c r="P1064" s="92"/>
      <c r="Z1064" t="s">
        <v>390</v>
      </c>
    </row>
    <row r="1065" spans="2:26" hidden="1" outlineLevel="1" x14ac:dyDescent="0.25">
      <c r="B1065" s="28" t="s">
        <v>21</v>
      </c>
      <c r="C1065" s="29"/>
      <c r="D1065" s="29"/>
      <c r="E1065" s="30"/>
      <c r="F1065" s="30"/>
      <c r="G1065" s="29"/>
      <c r="H1065" s="30"/>
      <c r="I1065" s="31"/>
      <c r="J1065" s="30"/>
      <c r="K1065" s="31"/>
      <c r="L1065" s="30"/>
      <c r="M1065" s="31"/>
      <c r="N1065" s="30"/>
      <c r="O1065" s="30"/>
      <c r="P1065" s="32"/>
      <c r="Z1065" t="s">
        <v>390</v>
      </c>
    </row>
    <row r="1066" spans="2:26" hidden="1" outlineLevel="1" x14ac:dyDescent="0.25">
      <c r="B1066" s="33" t="s">
        <v>390</v>
      </c>
      <c r="C1066" s="29"/>
      <c r="D1066" s="29"/>
      <c r="E1066" s="30"/>
      <c r="F1066" s="30"/>
      <c r="G1066" s="29"/>
      <c r="H1066" s="30"/>
      <c r="I1066" s="31"/>
      <c r="J1066" s="30"/>
      <c r="K1066" s="31"/>
      <c r="L1066" s="30"/>
      <c r="M1066" s="31"/>
      <c r="N1066" s="30"/>
      <c r="O1066" s="30"/>
      <c r="P1066" s="32"/>
      <c r="Z1066" t="s">
        <v>390</v>
      </c>
    </row>
    <row r="1067" spans="2:26" hidden="1" outlineLevel="1" x14ac:dyDescent="0.25">
      <c r="B1067" s="28"/>
      <c r="C1067" s="29"/>
      <c r="D1067" s="29"/>
      <c r="E1067" s="30"/>
      <c r="F1067" s="30"/>
      <c r="G1067" s="29"/>
      <c r="H1067" s="30"/>
      <c r="I1067" s="31"/>
      <c r="J1067" s="30"/>
      <c r="K1067" s="31"/>
      <c r="L1067" s="30"/>
      <c r="M1067" s="31"/>
      <c r="N1067" s="30"/>
      <c r="O1067" s="30"/>
      <c r="P1067" s="32"/>
      <c r="Z1067" t="s">
        <v>390</v>
      </c>
    </row>
    <row r="1068" spans="2:26" hidden="1" outlineLevel="1" x14ac:dyDescent="0.25">
      <c r="B1068" s="34"/>
      <c r="C1068" s="29"/>
      <c r="D1068" s="29"/>
      <c r="E1068" s="30"/>
      <c r="F1068" s="30"/>
      <c r="G1068" s="29"/>
      <c r="H1068" s="30"/>
      <c r="I1068" s="31"/>
      <c r="J1068" s="30"/>
      <c r="K1068" s="31"/>
      <c r="L1068" s="30"/>
      <c r="M1068" s="31"/>
      <c r="N1068" s="30"/>
      <c r="O1068" s="30"/>
      <c r="P1068" s="32"/>
      <c r="Z1068" t="s">
        <v>390</v>
      </c>
    </row>
    <row r="1069" spans="2:26" hidden="1" outlineLevel="1" x14ac:dyDescent="0.25">
      <c r="B1069" s="35"/>
      <c r="C1069" s="36"/>
      <c r="D1069" s="36"/>
      <c r="E1069" s="37"/>
      <c r="F1069" s="37"/>
      <c r="G1069" s="36"/>
      <c r="H1069" s="37"/>
      <c r="I1069" s="18"/>
      <c r="J1069" s="37"/>
      <c r="K1069" s="18"/>
      <c r="L1069" s="37"/>
      <c r="M1069" s="18"/>
      <c r="N1069" s="37"/>
      <c r="O1069" s="37"/>
      <c r="P1069" s="38"/>
      <c r="Z1069" t="s">
        <v>390</v>
      </c>
    </row>
    <row r="1070" spans="2:26" ht="18.75" hidden="1" outlineLevel="1" x14ac:dyDescent="0.25">
      <c r="B1070" s="39" t="s">
        <v>22</v>
      </c>
      <c r="C1070" s="40"/>
      <c r="D1070" s="40"/>
      <c r="E1070" s="41"/>
      <c r="F1070" s="41"/>
      <c r="G1070" s="40"/>
      <c r="H1070" s="41"/>
      <c r="I1070" s="42"/>
      <c r="J1070" s="41"/>
      <c r="K1070" s="42"/>
      <c r="L1070" s="41"/>
      <c r="M1070" s="42"/>
      <c r="N1070" s="41"/>
      <c r="O1070" s="41"/>
      <c r="P1070" s="41"/>
      <c r="Z1070" t="s">
        <v>390</v>
      </c>
    </row>
    <row r="1071" spans="2:26" ht="51" hidden="1" outlineLevel="1" x14ac:dyDescent="0.25">
      <c r="B1071" s="43" t="s">
        <v>23</v>
      </c>
      <c r="C1071" s="44" t="s">
        <v>24</v>
      </c>
      <c r="D1071" s="44" t="s">
        <v>25</v>
      </c>
      <c r="E1071" s="44" t="s">
        <v>26</v>
      </c>
      <c r="F1071" s="44" t="s">
        <v>27</v>
      </c>
      <c r="G1071" s="44" t="s">
        <v>28</v>
      </c>
      <c r="H1071" s="44" t="s">
        <v>29</v>
      </c>
      <c r="I1071" s="45" t="s">
        <v>30</v>
      </c>
      <c r="J1071" s="44" t="s">
        <v>620</v>
      </c>
      <c r="K1071" s="45" t="s">
        <v>31</v>
      </c>
      <c r="L1071" s="44" t="s">
        <v>621</v>
      </c>
      <c r="M1071" s="45" t="s">
        <v>32</v>
      </c>
      <c r="N1071" s="46">
        <v>2017</v>
      </c>
      <c r="O1071" s="46">
        <v>2018</v>
      </c>
      <c r="P1071" s="47">
        <v>2019</v>
      </c>
      <c r="Z1071" t="s">
        <v>390</v>
      </c>
    </row>
    <row r="1072" spans="2:26" ht="18.75" hidden="1" outlineLevel="1" x14ac:dyDescent="0.25">
      <c r="B1072" s="93" t="s">
        <v>33</v>
      </c>
      <c r="C1072" s="94"/>
      <c r="D1072" s="94"/>
      <c r="E1072" s="94"/>
      <c r="F1072" s="94"/>
      <c r="G1072" s="94"/>
      <c r="H1072" s="94"/>
      <c r="I1072" s="94"/>
      <c r="J1072" s="94"/>
      <c r="K1072" s="94"/>
      <c r="L1072" s="94"/>
      <c r="M1072" s="94"/>
      <c r="N1072" s="94"/>
      <c r="O1072" s="94"/>
      <c r="P1072" s="95"/>
      <c r="Z1072" t="s">
        <v>390</v>
      </c>
    </row>
    <row r="1073" spans="2:26" ht="15.75" hidden="1" outlineLevel="1" x14ac:dyDescent="0.25">
      <c r="B1073" s="48">
        <v>1</v>
      </c>
      <c r="C1073" s="49" t="s">
        <v>100</v>
      </c>
      <c r="D1073" s="50" t="s">
        <v>35</v>
      </c>
      <c r="E1073" s="51">
        <v>224</v>
      </c>
      <c r="F1073" s="48">
        <v>2017</v>
      </c>
      <c r="G1073" s="52" t="s">
        <v>36</v>
      </c>
      <c r="H1073" s="53"/>
      <c r="I1073" s="54">
        <v>713.90000000000009</v>
      </c>
      <c r="J1073" s="53"/>
      <c r="K1073" s="54">
        <v>536.9</v>
      </c>
      <c r="L1073" s="53"/>
      <c r="M1073" s="54">
        <v>643.1</v>
      </c>
      <c r="N1073" s="54">
        <f t="shared" ref="N1073:N1080" si="252">IF(F1073=2017,H1073*I1073+J1073*K1073+L1073*M1073,0)</f>
        <v>0</v>
      </c>
      <c r="O1073" s="54">
        <f t="shared" ref="O1073:O1080" si="253">IF(F1073=2018,H1073*I1073+J1073*K1073+L1073*M1073,0)</f>
        <v>0</v>
      </c>
      <c r="P1073" s="54">
        <f t="shared" ref="P1073:P1080" si="254">IF(F1073=2019,H1073*I1073+J1073*K1073+L1073*M1073,0)</f>
        <v>0</v>
      </c>
      <c r="Q1073">
        <f t="shared" ref="Q1073:Q1080" si="255">H1073*I1073</f>
        <v>0</v>
      </c>
      <c r="R1073">
        <f t="shared" ref="R1073:R1080" si="256">J1073*K1073</f>
        <v>0</v>
      </c>
      <c r="S1073">
        <f t="shared" ref="S1073:S1080" si="257">L1073*M1073</f>
        <v>0</v>
      </c>
      <c r="Y1073" t="s">
        <v>37</v>
      </c>
      <c r="Z1073" t="s">
        <v>390</v>
      </c>
    </row>
    <row r="1074" spans="2:26" ht="15.75" hidden="1" outlineLevel="1" x14ac:dyDescent="0.25">
      <c r="B1074" s="48">
        <v>2</v>
      </c>
      <c r="C1074" s="49" t="s">
        <v>100</v>
      </c>
      <c r="D1074" s="50" t="s">
        <v>38</v>
      </c>
      <c r="E1074" s="51">
        <v>160</v>
      </c>
      <c r="F1074" s="48">
        <v>2017</v>
      </c>
      <c r="G1074" s="52" t="s">
        <v>36</v>
      </c>
      <c r="H1074" s="53"/>
      <c r="I1074" s="54">
        <v>448.8</v>
      </c>
      <c r="J1074" s="53"/>
      <c r="K1074" s="54">
        <v>337.47999999999996</v>
      </c>
      <c r="L1074" s="53"/>
      <c r="M1074" s="54">
        <v>404.73999999999995</v>
      </c>
      <c r="N1074" s="54">
        <f t="shared" si="252"/>
        <v>0</v>
      </c>
      <c r="O1074" s="54">
        <f t="shared" si="253"/>
        <v>0</v>
      </c>
      <c r="P1074" s="54">
        <f t="shared" si="254"/>
        <v>0</v>
      </c>
      <c r="Q1074">
        <f t="shared" si="255"/>
        <v>0</v>
      </c>
      <c r="R1074">
        <f t="shared" si="256"/>
        <v>0</v>
      </c>
      <c r="S1074">
        <f t="shared" si="257"/>
        <v>0</v>
      </c>
      <c r="Y1074" t="s">
        <v>39</v>
      </c>
      <c r="Z1074" t="s">
        <v>390</v>
      </c>
    </row>
    <row r="1075" spans="2:26" ht="15.75" hidden="1" outlineLevel="1" x14ac:dyDescent="0.25">
      <c r="B1075" s="48">
        <v>3</v>
      </c>
      <c r="C1075" s="49" t="s">
        <v>42</v>
      </c>
      <c r="D1075" s="50" t="s">
        <v>35</v>
      </c>
      <c r="E1075" s="51">
        <v>240</v>
      </c>
      <c r="F1075" s="48">
        <v>2018</v>
      </c>
      <c r="G1075" s="52" t="s">
        <v>36</v>
      </c>
      <c r="H1075" s="53"/>
      <c r="I1075" s="54">
        <v>742.50000000000011</v>
      </c>
      <c r="J1075" s="53"/>
      <c r="K1075" s="54">
        <v>558.14</v>
      </c>
      <c r="L1075" s="53"/>
      <c r="M1075" s="54">
        <v>669.06</v>
      </c>
      <c r="N1075" s="54">
        <f t="shared" si="252"/>
        <v>0</v>
      </c>
      <c r="O1075" s="54">
        <f t="shared" si="253"/>
        <v>0</v>
      </c>
      <c r="P1075" s="54">
        <f t="shared" si="254"/>
        <v>0</v>
      </c>
      <c r="Q1075">
        <f t="shared" si="255"/>
        <v>0</v>
      </c>
      <c r="R1075">
        <f t="shared" si="256"/>
        <v>0</v>
      </c>
      <c r="S1075">
        <f t="shared" si="257"/>
        <v>0</v>
      </c>
      <c r="Y1075" t="s">
        <v>52</v>
      </c>
      <c r="Z1075" t="s">
        <v>390</v>
      </c>
    </row>
    <row r="1076" spans="2:26" ht="30" hidden="1" outlineLevel="1" x14ac:dyDescent="0.25">
      <c r="B1076" s="48">
        <v>4</v>
      </c>
      <c r="C1076" s="49" t="s">
        <v>167</v>
      </c>
      <c r="D1076" s="50" t="s">
        <v>38</v>
      </c>
      <c r="E1076" s="51">
        <v>240</v>
      </c>
      <c r="F1076" s="48">
        <v>2018</v>
      </c>
      <c r="G1076" s="52" t="s">
        <v>36</v>
      </c>
      <c r="H1076" s="53"/>
      <c r="I1076" s="54">
        <v>742.50000000000011</v>
      </c>
      <c r="J1076" s="53"/>
      <c r="K1076" s="54">
        <v>558.14</v>
      </c>
      <c r="L1076" s="53"/>
      <c r="M1076" s="54">
        <v>669.06</v>
      </c>
      <c r="N1076" s="54">
        <f t="shared" si="252"/>
        <v>0</v>
      </c>
      <c r="O1076" s="54">
        <f t="shared" si="253"/>
        <v>0</v>
      </c>
      <c r="P1076" s="54">
        <f t="shared" si="254"/>
        <v>0</v>
      </c>
      <c r="Q1076">
        <f t="shared" si="255"/>
        <v>0</v>
      </c>
      <c r="R1076">
        <f t="shared" si="256"/>
        <v>0</v>
      </c>
      <c r="S1076">
        <f t="shared" si="257"/>
        <v>0</v>
      </c>
      <c r="Y1076" t="s">
        <v>52</v>
      </c>
      <c r="Z1076" t="s">
        <v>390</v>
      </c>
    </row>
    <row r="1077" spans="2:26" ht="15.75" hidden="1" outlineLevel="1" x14ac:dyDescent="0.25">
      <c r="B1077" s="48">
        <v>5</v>
      </c>
      <c r="C1077" s="49" t="s">
        <v>391</v>
      </c>
      <c r="D1077" s="50" t="s">
        <v>35</v>
      </c>
      <c r="E1077" s="51">
        <v>272</v>
      </c>
      <c r="F1077" s="48">
        <v>2017</v>
      </c>
      <c r="G1077" s="52" t="s">
        <v>36</v>
      </c>
      <c r="H1077" s="53"/>
      <c r="I1077" s="54">
        <v>515.90000000000009</v>
      </c>
      <c r="J1077" s="53"/>
      <c r="K1077" s="54">
        <v>388.21999999999997</v>
      </c>
      <c r="L1077" s="53"/>
      <c r="M1077" s="54">
        <v>464.91999999999996</v>
      </c>
      <c r="N1077" s="54">
        <f t="shared" si="252"/>
        <v>0</v>
      </c>
      <c r="O1077" s="54">
        <f t="shared" si="253"/>
        <v>0</v>
      </c>
      <c r="P1077" s="54">
        <f t="shared" si="254"/>
        <v>0</v>
      </c>
      <c r="Q1077">
        <f t="shared" si="255"/>
        <v>0</v>
      </c>
      <c r="R1077">
        <f t="shared" si="256"/>
        <v>0</v>
      </c>
      <c r="S1077">
        <f t="shared" si="257"/>
        <v>0</v>
      </c>
      <c r="Y1077" t="s">
        <v>392</v>
      </c>
      <c r="Z1077" t="s">
        <v>390</v>
      </c>
    </row>
    <row r="1078" spans="2:26" ht="15.75" hidden="1" outlineLevel="1" x14ac:dyDescent="0.25">
      <c r="B1078" s="48">
        <v>6</v>
      </c>
      <c r="C1078" s="49" t="s">
        <v>393</v>
      </c>
      <c r="D1078" s="50" t="s">
        <v>38</v>
      </c>
      <c r="E1078" s="51">
        <v>240</v>
      </c>
      <c r="F1078" s="48">
        <v>2018</v>
      </c>
      <c r="G1078" s="52" t="s">
        <v>36</v>
      </c>
      <c r="H1078" s="53"/>
      <c r="I1078" s="54">
        <v>742.50000000000011</v>
      </c>
      <c r="J1078" s="53"/>
      <c r="K1078" s="54">
        <v>558.14</v>
      </c>
      <c r="L1078" s="53"/>
      <c r="M1078" s="54">
        <v>669.06</v>
      </c>
      <c r="N1078" s="54">
        <f t="shared" si="252"/>
        <v>0</v>
      </c>
      <c r="O1078" s="54">
        <f t="shared" si="253"/>
        <v>0</v>
      </c>
      <c r="P1078" s="54">
        <f t="shared" si="254"/>
        <v>0</v>
      </c>
      <c r="Q1078">
        <f t="shared" si="255"/>
        <v>0</v>
      </c>
      <c r="R1078">
        <f t="shared" si="256"/>
        <v>0</v>
      </c>
      <c r="S1078">
        <f t="shared" si="257"/>
        <v>0</v>
      </c>
      <c r="Y1078" t="s">
        <v>52</v>
      </c>
      <c r="Z1078" t="s">
        <v>390</v>
      </c>
    </row>
    <row r="1079" spans="2:26" ht="15.75" hidden="1" outlineLevel="1" x14ac:dyDescent="0.25">
      <c r="B1079" s="48">
        <v>7</v>
      </c>
      <c r="C1079" s="49" t="s">
        <v>394</v>
      </c>
      <c r="D1079" s="50" t="s">
        <v>35</v>
      </c>
      <c r="E1079" s="51">
        <v>320</v>
      </c>
      <c r="F1079" s="48">
        <v>2017</v>
      </c>
      <c r="G1079" s="52" t="s">
        <v>36</v>
      </c>
      <c r="H1079" s="53"/>
      <c r="I1079" s="54">
        <v>613.80000000000007</v>
      </c>
      <c r="J1079" s="53"/>
      <c r="K1079" s="54">
        <v>461.38</v>
      </c>
      <c r="L1079" s="53"/>
      <c r="M1079" s="54">
        <v>553.41999999999996</v>
      </c>
      <c r="N1079" s="54">
        <f t="shared" si="252"/>
        <v>0</v>
      </c>
      <c r="O1079" s="54">
        <f t="shared" si="253"/>
        <v>0</v>
      </c>
      <c r="P1079" s="54">
        <f t="shared" si="254"/>
        <v>0</v>
      </c>
      <c r="Q1079">
        <f t="shared" si="255"/>
        <v>0</v>
      </c>
      <c r="R1079">
        <f t="shared" si="256"/>
        <v>0</v>
      </c>
      <c r="S1079">
        <f t="shared" si="257"/>
        <v>0</v>
      </c>
      <c r="Y1079" t="s">
        <v>236</v>
      </c>
      <c r="Z1079" t="s">
        <v>390</v>
      </c>
    </row>
    <row r="1080" spans="2:26" ht="15.75" hidden="1" outlineLevel="1" x14ac:dyDescent="0.25">
      <c r="B1080" s="48">
        <v>8</v>
      </c>
      <c r="C1080" s="49" t="s">
        <v>46</v>
      </c>
      <c r="D1080" s="50" t="s">
        <v>35</v>
      </c>
      <c r="E1080" s="51">
        <v>464</v>
      </c>
      <c r="F1080" s="48">
        <v>2017</v>
      </c>
      <c r="G1080" s="52" t="s">
        <v>36</v>
      </c>
      <c r="H1080" s="53"/>
      <c r="I1080" s="54">
        <v>851.40000000000009</v>
      </c>
      <c r="J1080" s="53"/>
      <c r="K1080" s="54">
        <v>640.74</v>
      </c>
      <c r="L1080" s="53"/>
      <c r="M1080" s="54">
        <v>767</v>
      </c>
      <c r="N1080" s="54">
        <f t="shared" si="252"/>
        <v>0</v>
      </c>
      <c r="O1080" s="54">
        <f t="shared" si="253"/>
        <v>0</v>
      </c>
      <c r="P1080" s="54">
        <f t="shared" si="254"/>
        <v>0</v>
      </c>
      <c r="Q1080">
        <f t="shared" si="255"/>
        <v>0</v>
      </c>
      <c r="R1080">
        <f t="shared" si="256"/>
        <v>0</v>
      </c>
      <c r="S1080">
        <f t="shared" si="257"/>
        <v>0</v>
      </c>
      <c r="Y1080" t="s">
        <v>191</v>
      </c>
      <c r="Z1080" t="s">
        <v>390</v>
      </c>
    </row>
    <row r="1081" spans="2:26" ht="18.75" hidden="1" outlineLevel="1" x14ac:dyDescent="0.25">
      <c r="B1081" s="93" t="s">
        <v>48</v>
      </c>
      <c r="C1081" s="94"/>
      <c r="D1081" s="94"/>
      <c r="E1081" s="94"/>
      <c r="F1081" s="94"/>
      <c r="G1081" s="94"/>
      <c r="H1081" s="94"/>
      <c r="I1081" s="94"/>
      <c r="J1081" s="94"/>
      <c r="K1081" s="94"/>
      <c r="L1081" s="94"/>
      <c r="M1081" s="94"/>
      <c r="N1081" s="94"/>
      <c r="O1081" s="94"/>
      <c r="P1081" s="95"/>
      <c r="Z1081" t="s">
        <v>390</v>
      </c>
    </row>
    <row r="1082" spans="2:26" ht="60" hidden="1" outlineLevel="1" x14ac:dyDescent="0.25">
      <c r="B1082" s="48">
        <v>1</v>
      </c>
      <c r="C1082" s="49" t="s">
        <v>395</v>
      </c>
      <c r="D1082" s="50" t="s">
        <v>35</v>
      </c>
      <c r="E1082" s="51">
        <v>320</v>
      </c>
      <c r="F1082" s="48">
        <v>2018</v>
      </c>
      <c r="G1082" s="52" t="s">
        <v>36</v>
      </c>
      <c r="H1082" s="53"/>
      <c r="I1082" s="54">
        <v>742.50000000000011</v>
      </c>
      <c r="J1082" s="53"/>
      <c r="K1082" s="54">
        <v>558.14</v>
      </c>
      <c r="L1082" s="53"/>
      <c r="M1082" s="54">
        <v>669.06</v>
      </c>
      <c r="N1082" s="54">
        <f>IF(F1082=2017,H1082*I1082+J1082*K1082+L1082*M1082,0)</f>
        <v>0</v>
      </c>
      <c r="O1082" s="54">
        <f>IF(F1082=2018,H1082*I1082+J1082*K1082+L1082*M1082,0)</f>
        <v>0</v>
      </c>
      <c r="P1082" s="54">
        <f>IF(F1082=2019,H1082*I1082+J1082*K1082+L1082*M1082,0)</f>
        <v>0</v>
      </c>
      <c r="Q1082">
        <f>H1082*I1082</f>
        <v>0</v>
      </c>
      <c r="R1082">
        <f>J1082*K1082</f>
        <v>0</v>
      </c>
      <c r="S1082">
        <f>L1082*M1082</f>
        <v>0</v>
      </c>
      <c r="Y1082" t="s">
        <v>52</v>
      </c>
      <c r="Z1082" t="s">
        <v>390</v>
      </c>
    </row>
    <row r="1083" spans="2:26" ht="75" hidden="1" outlineLevel="1" x14ac:dyDescent="0.25">
      <c r="B1083" s="48">
        <v>2</v>
      </c>
      <c r="C1083" s="49" t="s">
        <v>396</v>
      </c>
      <c r="D1083" s="50" t="s">
        <v>35</v>
      </c>
      <c r="E1083" s="51">
        <v>320</v>
      </c>
      <c r="F1083" s="48">
        <v>2019</v>
      </c>
      <c r="G1083" s="52" t="s">
        <v>36</v>
      </c>
      <c r="H1083" s="53"/>
      <c r="I1083" s="54">
        <v>742.50000000000011</v>
      </c>
      <c r="J1083" s="53"/>
      <c r="K1083" s="54">
        <v>558.14</v>
      </c>
      <c r="L1083" s="53"/>
      <c r="M1083" s="54">
        <v>669.06</v>
      </c>
      <c r="N1083" s="54">
        <f>IF(F1083=2017,H1083*I1083+J1083*K1083+L1083*M1083,0)</f>
        <v>0</v>
      </c>
      <c r="O1083" s="54">
        <f>IF(F1083=2018,H1083*I1083+J1083*K1083+L1083*M1083,0)</f>
        <v>0</v>
      </c>
      <c r="P1083" s="54">
        <f>IF(F1083=2019,H1083*I1083+J1083*K1083+L1083*M1083,0)</f>
        <v>0</v>
      </c>
      <c r="Q1083">
        <f>H1083*I1083</f>
        <v>0</v>
      </c>
      <c r="R1083">
        <f>J1083*K1083</f>
        <v>0</v>
      </c>
      <c r="S1083">
        <f>L1083*M1083</f>
        <v>0</v>
      </c>
      <c r="Y1083" t="s">
        <v>52</v>
      </c>
      <c r="Z1083" t="s">
        <v>390</v>
      </c>
    </row>
    <row r="1084" spans="2:26" hidden="1" outlineLevel="1" x14ac:dyDescent="0.25">
      <c r="Z1084" t="s">
        <v>390</v>
      </c>
    </row>
    <row r="1085" spans="2:26" ht="18.75" hidden="1" outlineLevel="1" x14ac:dyDescent="0.25">
      <c r="B1085" s="39" t="s">
        <v>68</v>
      </c>
      <c r="C1085" s="40"/>
      <c r="D1085" s="55"/>
      <c r="E1085" s="41"/>
      <c r="F1085" s="56"/>
      <c r="G1085" s="40"/>
      <c r="H1085" s="41"/>
      <c r="I1085" s="42"/>
      <c r="J1085" s="56"/>
      <c r="K1085" s="42"/>
      <c r="L1085" s="41"/>
      <c r="M1085" s="42"/>
      <c r="N1085" s="41"/>
      <c r="O1085" s="41"/>
      <c r="P1085" s="56"/>
      <c r="Z1085" t="s">
        <v>390</v>
      </c>
    </row>
    <row r="1086" spans="2:26" ht="51" hidden="1" outlineLevel="1" x14ac:dyDescent="0.25">
      <c r="B1086" s="43" t="s">
        <v>23</v>
      </c>
      <c r="C1086" s="44" t="s">
        <v>24</v>
      </c>
      <c r="D1086" s="44" t="s">
        <v>25</v>
      </c>
      <c r="E1086" s="44" t="s">
        <v>26</v>
      </c>
      <c r="F1086" s="44" t="s">
        <v>27</v>
      </c>
      <c r="G1086" s="44" t="s">
        <v>28</v>
      </c>
      <c r="H1086" s="44" t="s">
        <v>69</v>
      </c>
      <c r="I1086" s="45" t="s">
        <v>69</v>
      </c>
      <c r="J1086" s="44" t="s">
        <v>622</v>
      </c>
      <c r="K1086" s="45" t="s">
        <v>70</v>
      </c>
      <c r="L1086" s="44" t="s">
        <v>623</v>
      </c>
      <c r="M1086" s="45" t="s">
        <v>71</v>
      </c>
      <c r="N1086" s="46">
        <v>2017</v>
      </c>
      <c r="O1086" s="46">
        <v>2018</v>
      </c>
      <c r="P1086" s="47">
        <v>2019</v>
      </c>
      <c r="Z1086" t="s">
        <v>390</v>
      </c>
    </row>
    <row r="1087" spans="2:26" ht="18.75" hidden="1" outlineLevel="1" x14ac:dyDescent="0.25">
      <c r="B1087" s="93" t="s">
        <v>33</v>
      </c>
      <c r="C1087" s="94"/>
      <c r="D1087" s="94"/>
      <c r="E1087" s="94"/>
      <c r="F1087" s="94"/>
      <c r="G1087" s="94"/>
      <c r="H1087" s="94"/>
      <c r="I1087" s="94"/>
      <c r="J1087" s="94"/>
      <c r="K1087" s="94"/>
      <c r="L1087" s="94"/>
      <c r="M1087" s="94"/>
      <c r="N1087" s="94"/>
      <c r="O1087" s="94"/>
      <c r="P1087" s="95"/>
      <c r="Z1087" t="s">
        <v>390</v>
      </c>
    </row>
    <row r="1088" spans="2:26" ht="30" hidden="1" outlineLevel="1" x14ac:dyDescent="0.25">
      <c r="B1088" s="48">
        <v>1</v>
      </c>
      <c r="C1088" s="49" t="s">
        <v>100</v>
      </c>
      <c r="D1088" s="50" t="s">
        <v>72</v>
      </c>
      <c r="E1088" s="51"/>
      <c r="F1088" s="48">
        <v>2017</v>
      </c>
      <c r="G1088" s="52" t="s">
        <v>73</v>
      </c>
      <c r="H1088" s="57" t="s">
        <v>69</v>
      </c>
      <c r="I1088" s="58" t="s">
        <v>69</v>
      </c>
      <c r="J1088" s="53"/>
      <c r="K1088" s="54">
        <v>671</v>
      </c>
      <c r="L1088" s="53"/>
      <c r="M1088" s="54">
        <v>804</v>
      </c>
      <c r="N1088" s="59">
        <f t="shared" ref="N1088:N1094" si="258">IF(F1088=2017,J1088*K1088+L1088*M1088,0)</f>
        <v>0</v>
      </c>
      <c r="O1088" s="54">
        <f t="shared" ref="O1088:O1094" si="259">IF(F1088=2018,J1088*K1088+L1088*M1088,0)</f>
        <v>0</v>
      </c>
      <c r="P1088" s="54">
        <f t="shared" ref="P1088:P1094" si="260">IF(F1088=2019,J1088*K1088+L1088*M1088,0)</f>
        <v>0</v>
      </c>
      <c r="T1088">
        <f t="shared" ref="T1088:T1094" si="261">J1088*K1088</f>
        <v>0</v>
      </c>
      <c r="U1088">
        <f t="shared" ref="U1088:U1094" si="262">L1088*M1088</f>
        <v>0</v>
      </c>
      <c r="Y1088" t="s">
        <v>74</v>
      </c>
      <c r="Z1088" t="s">
        <v>390</v>
      </c>
    </row>
    <row r="1089" spans="2:26" ht="30" hidden="1" outlineLevel="1" x14ac:dyDescent="0.25">
      <c r="B1089" s="48">
        <v>2</v>
      </c>
      <c r="C1089" s="49" t="s">
        <v>42</v>
      </c>
      <c r="D1089" s="50" t="s">
        <v>72</v>
      </c>
      <c r="E1089" s="51"/>
      <c r="F1089" s="48">
        <v>2019</v>
      </c>
      <c r="G1089" s="52" t="s">
        <v>73</v>
      </c>
      <c r="H1089" s="57" t="s">
        <v>69</v>
      </c>
      <c r="I1089" s="58" t="s">
        <v>69</v>
      </c>
      <c r="J1089" s="53"/>
      <c r="K1089" s="54">
        <v>698</v>
      </c>
      <c r="L1089" s="53"/>
      <c r="M1089" s="54">
        <v>836</v>
      </c>
      <c r="N1089" s="59">
        <f t="shared" si="258"/>
        <v>0</v>
      </c>
      <c r="O1089" s="54">
        <f t="shared" si="259"/>
        <v>0</v>
      </c>
      <c r="P1089" s="54">
        <f t="shared" si="260"/>
        <v>0</v>
      </c>
      <c r="T1089">
        <f t="shared" si="261"/>
        <v>0</v>
      </c>
      <c r="U1089">
        <f t="shared" si="262"/>
        <v>0</v>
      </c>
      <c r="Y1089" t="s">
        <v>52</v>
      </c>
      <c r="Z1089" t="s">
        <v>390</v>
      </c>
    </row>
    <row r="1090" spans="2:26" ht="30" hidden="1" outlineLevel="1" x14ac:dyDescent="0.25">
      <c r="B1090" s="48">
        <v>3</v>
      </c>
      <c r="C1090" s="49" t="s">
        <v>167</v>
      </c>
      <c r="D1090" s="50" t="s">
        <v>72</v>
      </c>
      <c r="E1090" s="51"/>
      <c r="F1090" s="48">
        <v>2018</v>
      </c>
      <c r="G1090" s="52" t="s">
        <v>73</v>
      </c>
      <c r="H1090" s="57" t="s">
        <v>69</v>
      </c>
      <c r="I1090" s="58" t="s">
        <v>69</v>
      </c>
      <c r="J1090" s="53"/>
      <c r="K1090" s="54">
        <v>698</v>
      </c>
      <c r="L1090" s="53"/>
      <c r="M1090" s="54">
        <v>836</v>
      </c>
      <c r="N1090" s="59">
        <f t="shared" si="258"/>
        <v>0</v>
      </c>
      <c r="O1090" s="54">
        <f t="shared" si="259"/>
        <v>0</v>
      </c>
      <c r="P1090" s="54">
        <f t="shared" si="260"/>
        <v>0</v>
      </c>
      <c r="T1090">
        <f t="shared" si="261"/>
        <v>0</v>
      </c>
      <c r="U1090">
        <f t="shared" si="262"/>
        <v>0</v>
      </c>
      <c r="Y1090" t="s">
        <v>52</v>
      </c>
      <c r="Z1090" t="s">
        <v>390</v>
      </c>
    </row>
    <row r="1091" spans="2:26" ht="30" hidden="1" outlineLevel="1" x14ac:dyDescent="0.25">
      <c r="B1091" s="48">
        <v>4</v>
      </c>
      <c r="C1091" s="49" t="s">
        <v>391</v>
      </c>
      <c r="D1091" s="50" t="s">
        <v>72</v>
      </c>
      <c r="E1091" s="51"/>
      <c r="F1091" s="48">
        <v>2017</v>
      </c>
      <c r="G1091" s="52" t="s">
        <v>73</v>
      </c>
      <c r="H1091" s="57" t="s">
        <v>69</v>
      </c>
      <c r="I1091" s="58" t="s">
        <v>69</v>
      </c>
      <c r="J1091" s="53"/>
      <c r="K1091" s="54">
        <v>485</v>
      </c>
      <c r="L1091" s="53"/>
      <c r="M1091" s="54">
        <v>581</v>
      </c>
      <c r="N1091" s="59">
        <f t="shared" si="258"/>
        <v>0</v>
      </c>
      <c r="O1091" s="54">
        <f t="shared" si="259"/>
        <v>0</v>
      </c>
      <c r="P1091" s="54">
        <f t="shared" si="260"/>
        <v>0</v>
      </c>
      <c r="T1091">
        <f t="shared" si="261"/>
        <v>0</v>
      </c>
      <c r="U1091">
        <f t="shared" si="262"/>
        <v>0</v>
      </c>
      <c r="Y1091" t="s">
        <v>397</v>
      </c>
      <c r="Z1091" t="s">
        <v>390</v>
      </c>
    </row>
    <row r="1092" spans="2:26" ht="30" hidden="1" outlineLevel="1" x14ac:dyDescent="0.25">
      <c r="B1092" s="48">
        <v>5</v>
      </c>
      <c r="C1092" s="49" t="s">
        <v>393</v>
      </c>
      <c r="D1092" s="50" t="s">
        <v>72</v>
      </c>
      <c r="E1092" s="51"/>
      <c r="F1092" s="48">
        <v>2018</v>
      </c>
      <c r="G1092" s="52" t="s">
        <v>73</v>
      </c>
      <c r="H1092" s="57" t="s">
        <v>69</v>
      </c>
      <c r="I1092" s="58" t="s">
        <v>69</v>
      </c>
      <c r="J1092" s="53"/>
      <c r="K1092" s="54">
        <v>698</v>
      </c>
      <c r="L1092" s="53"/>
      <c r="M1092" s="54">
        <v>836</v>
      </c>
      <c r="N1092" s="59">
        <f t="shared" si="258"/>
        <v>0</v>
      </c>
      <c r="O1092" s="54">
        <f t="shared" si="259"/>
        <v>0</v>
      </c>
      <c r="P1092" s="54">
        <f t="shared" si="260"/>
        <v>0</v>
      </c>
      <c r="T1092">
        <f t="shared" si="261"/>
        <v>0</v>
      </c>
      <c r="U1092">
        <f t="shared" si="262"/>
        <v>0</v>
      </c>
      <c r="Y1092" t="s">
        <v>52</v>
      </c>
      <c r="Z1092" t="s">
        <v>390</v>
      </c>
    </row>
    <row r="1093" spans="2:26" ht="30" hidden="1" outlineLevel="1" x14ac:dyDescent="0.25">
      <c r="B1093" s="48">
        <v>6</v>
      </c>
      <c r="C1093" s="49" t="s">
        <v>394</v>
      </c>
      <c r="D1093" s="50" t="s">
        <v>72</v>
      </c>
      <c r="E1093" s="51"/>
      <c r="F1093" s="48">
        <v>2017</v>
      </c>
      <c r="G1093" s="52" t="s">
        <v>73</v>
      </c>
      <c r="H1093" s="57" t="s">
        <v>69</v>
      </c>
      <c r="I1093" s="58" t="s">
        <v>69</v>
      </c>
      <c r="J1093" s="53"/>
      <c r="K1093" s="54">
        <v>577</v>
      </c>
      <c r="L1093" s="53"/>
      <c r="M1093" s="54">
        <v>692</v>
      </c>
      <c r="N1093" s="59">
        <f t="shared" si="258"/>
        <v>0</v>
      </c>
      <c r="O1093" s="54">
        <f t="shared" si="259"/>
        <v>0</v>
      </c>
      <c r="P1093" s="54">
        <f t="shared" si="260"/>
        <v>0</v>
      </c>
      <c r="T1093">
        <f t="shared" si="261"/>
        <v>0</v>
      </c>
      <c r="U1093">
        <f t="shared" si="262"/>
        <v>0</v>
      </c>
      <c r="Y1093" t="s">
        <v>244</v>
      </c>
      <c r="Z1093" t="s">
        <v>390</v>
      </c>
    </row>
    <row r="1094" spans="2:26" ht="30" hidden="1" outlineLevel="1" x14ac:dyDescent="0.25">
      <c r="B1094" s="48">
        <v>7</v>
      </c>
      <c r="C1094" s="49" t="s">
        <v>46</v>
      </c>
      <c r="D1094" s="50" t="s">
        <v>72</v>
      </c>
      <c r="E1094" s="51"/>
      <c r="F1094" s="48">
        <v>2017</v>
      </c>
      <c r="G1094" s="52" t="s">
        <v>73</v>
      </c>
      <c r="H1094" s="57" t="s">
        <v>69</v>
      </c>
      <c r="I1094" s="58" t="s">
        <v>69</v>
      </c>
      <c r="J1094" s="53"/>
      <c r="K1094" s="54">
        <v>801</v>
      </c>
      <c r="L1094" s="53"/>
      <c r="M1094" s="54">
        <v>959</v>
      </c>
      <c r="N1094" s="59">
        <f t="shared" si="258"/>
        <v>0</v>
      </c>
      <c r="O1094" s="54">
        <f t="shared" si="259"/>
        <v>0</v>
      </c>
      <c r="P1094" s="54">
        <f t="shared" si="260"/>
        <v>0</v>
      </c>
      <c r="T1094">
        <f t="shared" si="261"/>
        <v>0</v>
      </c>
      <c r="U1094">
        <f t="shared" si="262"/>
        <v>0</v>
      </c>
      <c r="Y1094" t="s">
        <v>203</v>
      </c>
      <c r="Z1094" t="s">
        <v>390</v>
      </c>
    </row>
    <row r="1095" spans="2:26" ht="18.75" hidden="1" outlineLevel="1" x14ac:dyDescent="0.25">
      <c r="B1095" s="93" t="s">
        <v>48</v>
      </c>
      <c r="C1095" s="94"/>
      <c r="D1095" s="94"/>
      <c r="E1095" s="94"/>
      <c r="F1095" s="94"/>
      <c r="G1095" s="94"/>
      <c r="H1095" s="94"/>
      <c r="I1095" s="94"/>
      <c r="J1095" s="94"/>
      <c r="K1095" s="94"/>
      <c r="L1095" s="94"/>
      <c r="M1095" s="94"/>
      <c r="N1095" s="94"/>
      <c r="O1095" s="94"/>
      <c r="P1095" s="95"/>
      <c r="Z1095" t="s">
        <v>390</v>
      </c>
    </row>
    <row r="1096" spans="2:26" ht="60" hidden="1" outlineLevel="1" x14ac:dyDescent="0.25">
      <c r="B1096" s="48">
        <v>1</v>
      </c>
      <c r="C1096" s="49" t="s">
        <v>395</v>
      </c>
      <c r="D1096" s="50" t="s">
        <v>72</v>
      </c>
      <c r="E1096" s="51"/>
      <c r="F1096" s="48">
        <v>2019</v>
      </c>
      <c r="G1096" s="52" t="s">
        <v>73</v>
      </c>
      <c r="H1096" s="57" t="s">
        <v>69</v>
      </c>
      <c r="I1096" s="58" t="s">
        <v>69</v>
      </c>
      <c r="J1096" s="53"/>
      <c r="K1096" s="54">
        <v>698</v>
      </c>
      <c r="L1096" s="53"/>
      <c r="M1096" s="54">
        <v>836</v>
      </c>
      <c r="N1096" s="59">
        <f>IF(F1096=2017,J1096*K1096+L1096*M1096,0)</f>
        <v>0</v>
      </c>
      <c r="O1096" s="54">
        <f>IF(F1096=2018,J1096*K1096+L1096*M1096,0)</f>
        <v>0</v>
      </c>
      <c r="P1096" s="54">
        <f>IF(F1096=2019,J1096*K1096+L1096*M1096,0)</f>
        <v>0</v>
      </c>
      <c r="T1096">
        <f>J1096*K1096</f>
        <v>0</v>
      </c>
      <c r="U1096">
        <f>L1096*M1096</f>
        <v>0</v>
      </c>
      <c r="Y1096" t="s">
        <v>52</v>
      </c>
      <c r="Z1096" t="s">
        <v>390</v>
      </c>
    </row>
    <row r="1097" spans="2:26" ht="75" hidden="1" outlineLevel="1" x14ac:dyDescent="0.25">
      <c r="B1097" s="48">
        <v>2</v>
      </c>
      <c r="C1097" s="49" t="s">
        <v>396</v>
      </c>
      <c r="D1097" s="50" t="s">
        <v>72</v>
      </c>
      <c r="E1097" s="51"/>
      <c r="F1097" s="48">
        <v>2019</v>
      </c>
      <c r="G1097" s="52" t="s">
        <v>73</v>
      </c>
      <c r="H1097" s="57" t="s">
        <v>69</v>
      </c>
      <c r="I1097" s="58" t="s">
        <v>69</v>
      </c>
      <c r="J1097" s="53"/>
      <c r="K1097" s="54">
        <v>698</v>
      </c>
      <c r="L1097" s="53"/>
      <c r="M1097" s="54">
        <v>836</v>
      </c>
      <c r="N1097" s="59">
        <f>IF(F1097=2017,J1097*K1097+L1097*M1097,0)</f>
        <v>0</v>
      </c>
      <c r="O1097" s="54">
        <f>IF(F1097=2018,J1097*K1097+L1097*M1097,0)</f>
        <v>0</v>
      </c>
      <c r="P1097" s="54">
        <f>IF(F1097=2019,J1097*K1097+L1097*M1097,0)</f>
        <v>0</v>
      </c>
      <c r="T1097">
        <f>J1097*K1097</f>
        <v>0</v>
      </c>
      <c r="U1097">
        <f>L1097*M1097</f>
        <v>0</v>
      </c>
      <c r="Y1097" t="s">
        <v>52</v>
      </c>
      <c r="Z1097" t="s">
        <v>390</v>
      </c>
    </row>
    <row r="1098" spans="2:26" hidden="1" outlineLevel="1" x14ac:dyDescent="0.25">
      <c r="Z1098" t="s">
        <v>390</v>
      </c>
    </row>
    <row r="1099" spans="2:26" ht="18.75" hidden="1" outlineLevel="1" x14ac:dyDescent="0.25">
      <c r="B1099" s="39" t="s">
        <v>79</v>
      </c>
      <c r="C1099" s="40"/>
      <c r="D1099" s="55"/>
      <c r="E1099" s="41"/>
      <c r="F1099" s="56"/>
      <c r="G1099" s="40"/>
      <c r="H1099" s="41"/>
      <c r="I1099" s="42"/>
      <c r="J1099" s="56"/>
      <c r="K1099" s="42"/>
      <c r="L1099" s="41"/>
      <c r="M1099" s="42"/>
      <c r="N1099" s="41"/>
      <c r="O1099" s="41"/>
      <c r="P1099" s="56"/>
      <c r="Z1099" t="s">
        <v>390</v>
      </c>
    </row>
    <row r="1100" spans="2:26" ht="38.25" hidden="1" outlineLevel="1" x14ac:dyDescent="0.25">
      <c r="B1100" s="43" t="s">
        <v>23</v>
      </c>
      <c r="C1100" s="44" t="s">
        <v>24</v>
      </c>
      <c r="D1100" s="44" t="s">
        <v>25</v>
      </c>
      <c r="E1100" s="44" t="s">
        <v>26</v>
      </c>
      <c r="F1100" s="44" t="s">
        <v>27</v>
      </c>
      <c r="G1100" s="44" t="s">
        <v>28</v>
      </c>
      <c r="H1100" s="44" t="s">
        <v>69</v>
      </c>
      <c r="I1100" s="45" t="s">
        <v>69</v>
      </c>
      <c r="J1100" s="44" t="s">
        <v>80</v>
      </c>
      <c r="K1100" s="45" t="s">
        <v>81</v>
      </c>
      <c r="L1100" s="44" t="s">
        <v>82</v>
      </c>
      <c r="M1100" s="45" t="s">
        <v>83</v>
      </c>
      <c r="N1100" s="46">
        <v>2017</v>
      </c>
      <c r="O1100" s="46">
        <v>2018</v>
      </c>
      <c r="P1100" s="47">
        <v>2019</v>
      </c>
      <c r="Z1100" t="s">
        <v>390</v>
      </c>
    </row>
    <row r="1101" spans="2:26" ht="15.75" hidden="1" outlineLevel="1" x14ac:dyDescent="0.25">
      <c r="B1101" s="48">
        <v>1</v>
      </c>
      <c r="C1101" s="49" t="s">
        <v>398</v>
      </c>
      <c r="D1101" s="50" t="s">
        <v>85</v>
      </c>
      <c r="E1101" s="51"/>
      <c r="F1101" s="48">
        <v>2019</v>
      </c>
      <c r="G1101" s="52" t="s">
        <v>85</v>
      </c>
      <c r="H1101" s="57" t="s">
        <v>69</v>
      </c>
      <c r="I1101" s="58" t="s">
        <v>69</v>
      </c>
      <c r="J1101" s="53"/>
      <c r="K1101" s="54">
        <v>3000</v>
      </c>
      <c r="L1101" s="53"/>
      <c r="M1101" s="54">
        <v>4000</v>
      </c>
      <c r="N1101" s="59">
        <f>IF(F1101=2017,J1101*K1101+L1101*M1101,0)</f>
        <v>0</v>
      </c>
      <c r="O1101" s="54">
        <f>IF(F1101=2018,J1101*K1101+L1101*M1101,0)</f>
        <v>0</v>
      </c>
      <c r="P1101" s="54">
        <f>IF(F1101=2019,J1101*K1101+L1101*M1101,0)</f>
        <v>0</v>
      </c>
      <c r="V1101">
        <f>J1101*K1101</f>
        <v>0</v>
      </c>
      <c r="W1101">
        <f>L1101*M1101</f>
        <v>0</v>
      </c>
      <c r="Y1101" t="s">
        <v>52</v>
      </c>
      <c r="Z1101" t="s">
        <v>390</v>
      </c>
    </row>
    <row r="1102" spans="2:26" hidden="1" outlineLevel="1" x14ac:dyDescent="0.25">
      <c r="Z1102" t="s">
        <v>390</v>
      </c>
    </row>
    <row r="1103" spans="2:26" ht="15.75" thickBot="1" x14ac:dyDescent="0.3"/>
    <row r="1104" spans="2:26" ht="39" thickBot="1" x14ac:dyDescent="0.3">
      <c r="B1104" s="96" t="s">
        <v>399</v>
      </c>
      <c r="C1104" s="97"/>
      <c r="D1104" s="97"/>
      <c r="E1104" s="102" t="s">
        <v>3</v>
      </c>
      <c r="F1104" s="103"/>
      <c r="G1104" s="4" t="s">
        <v>4</v>
      </c>
      <c r="H1104" s="4" t="s">
        <v>5</v>
      </c>
      <c r="I1104" s="4" t="s">
        <v>6</v>
      </c>
      <c r="J1104" s="4" t="s">
        <v>7</v>
      </c>
      <c r="K1104" s="5" t="s">
        <v>8</v>
      </c>
      <c r="L1104" s="6" t="s">
        <v>9</v>
      </c>
      <c r="M1104" s="7"/>
      <c r="N1104" s="8">
        <v>2017</v>
      </c>
      <c r="O1104" s="9">
        <v>2018</v>
      </c>
      <c r="P1104" s="10">
        <v>2019</v>
      </c>
      <c r="Z1104" t="s">
        <v>399</v>
      </c>
    </row>
    <row r="1105" spans="2:26" ht="15.75" x14ac:dyDescent="0.25">
      <c r="B1105" s="98"/>
      <c r="C1105" s="99"/>
      <c r="D1105" s="99"/>
      <c r="E1105" s="104">
        <v>0</v>
      </c>
      <c r="F1105" s="105"/>
      <c r="G1105" s="11" t="s">
        <v>10</v>
      </c>
      <c r="H1105" s="12">
        <f>SUBTOTAL(2,I1122:I1129,I1131:I1141)</f>
        <v>19</v>
      </c>
      <c r="I1105" s="13">
        <f>SUM(I1122:I1129,I1131:I1141)/H1105</f>
        <v>627.8105263157895</v>
      </c>
      <c r="J1105" s="14" t="s">
        <v>11</v>
      </c>
      <c r="K1105" s="15">
        <f>SUM(H1122:H1129,H1131:H1141)</f>
        <v>0</v>
      </c>
      <c r="L1105" s="16">
        <f>Q1105</f>
        <v>0</v>
      </c>
      <c r="M1105" s="17"/>
      <c r="N1105" s="110">
        <f>SUM(N1122:N1129,N1131:N1141,N1146:N1152,N1154:N1163,N1167:N1167)</f>
        <v>0</v>
      </c>
      <c r="O1105" s="113">
        <f>SUM(O1122:O1129,O1131:O1141,O1146:O1152,O1154:O1163,O1167:O1167)</f>
        <v>0</v>
      </c>
      <c r="P1105" s="86">
        <f>SUM(P1122:P1129,P1131:P1141,P1146:P1152,P1154:P1163,P1167:P1167)</f>
        <v>0</v>
      </c>
      <c r="Q1105">
        <f>SUM(Q1122:Q1129,Q1131:Q1141)</f>
        <v>0</v>
      </c>
      <c r="R1105">
        <f>SUM(R1122:R1129,R1131:R1141)</f>
        <v>0</v>
      </c>
      <c r="S1105">
        <f>SUM(S1122:S1129,S1131:S1141)</f>
        <v>0</v>
      </c>
      <c r="T1105">
        <f>SUM(T1146:T1152,T1154:T1163)</f>
        <v>0</v>
      </c>
      <c r="U1105">
        <f>SUM(U1146:U1152,U1154:U1163)</f>
        <v>0</v>
      </c>
      <c r="V1105">
        <f>SUM(V1167:V1167)</f>
        <v>0</v>
      </c>
      <c r="W1105">
        <f>SUM(W1167:W1167)</f>
        <v>0</v>
      </c>
      <c r="Z1105" t="s">
        <v>399</v>
      </c>
    </row>
    <row r="1106" spans="2:26" ht="31.5" x14ac:dyDescent="0.25">
      <c r="B1106" s="98"/>
      <c r="C1106" s="99"/>
      <c r="D1106" s="99"/>
      <c r="E1106" s="106"/>
      <c r="F1106" s="107"/>
      <c r="G1106" s="11" t="s">
        <v>12</v>
      </c>
      <c r="H1106" s="12">
        <f>SUBTOTAL(2,K1122:K1129,K1131:K1141)</f>
        <v>19</v>
      </c>
      <c r="I1106" s="13">
        <f>SUM(K1122:K1129,K1131:K1141)/H1106</f>
        <v>472.062105263158</v>
      </c>
      <c r="J1106" s="14" t="s">
        <v>13</v>
      </c>
      <c r="K1106" s="15">
        <f>SUM(J1122:J1129,J1131:J1141)</f>
        <v>0</v>
      </c>
      <c r="L1106" s="16">
        <f>R1105</f>
        <v>0</v>
      </c>
      <c r="M1106" s="18"/>
      <c r="N1106" s="111"/>
      <c r="O1106" s="114"/>
      <c r="P1106" s="87"/>
      <c r="Z1106" t="s">
        <v>399</v>
      </c>
    </row>
    <row r="1107" spans="2:26" ht="31.5" x14ac:dyDescent="0.25">
      <c r="B1107" s="98"/>
      <c r="C1107" s="99"/>
      <c r="D1107" s="99"/>
      <c r="E1107" s="106"/>
      <c r="F1107" s="107"/>
      <c r="G1107" s="11" t="s">
        <v>14</v>
      </c>
      <c r="H1107" s="12">
        <f>SUBTOTAL(2,M1122:M1129,M1131:M1141)</f>
        <v>19</v>
      </c>
      <c r="I1107" s="13">
        <f>SUM(M1122:M1129,M1131:M1141)/H1107</f>
        <v>565.65473684210531</v>
      </c>
      <c r="J1107" s="14" t="s">
        <v>13</v>
      </c>
      <c r="K1107" s="15">
        <f>SUM(L1122:L1129,L1131:L1141)</f>
        <v>0</v>
      </c>
      <c r="L1107" s="16">
        <f>S1105</f>
        <v>0</v>
      </c>
      <c r="M1107" s="18"/>
      <c r="N1107" s="111"/>
      <c r="O1107" s="114"/>
      <c r="P1107" s="87"/>
      <c r="Z1107" t="s">
        <v>399</v>
      </c>
    </row>
    <row r="1108" spans="2:26" ht="31.5" x14ac:dyDescent="0.25">
      <c r="B1108" s="98"/>
      <c r="C1108" s="99"/>
      <c r="D1108" s="99"/>
      <c r="E1108" s="106"/>
      <c r="F1108" s="107"/>
      <c r="G1108" s="11" t="s">
        <v>15</v>
      </c>
      <c r="H1108" s="12">
        <f>SUBTOTAL(2,K1146:K1152,K1154:K1163)</f>
        <v>17</v>
      </c>
      <c r="I1108" s="13">
        <f>SUM(K1146:K1152,K1154:K1163)/H1108</f>
        <v>632.47058823529414</v>
      </c>
      <c r="J1108" s="14" t="s">
        <v>13</v>
      </c>
      <c r="K1108" s="15">
        <f>SUM(J1146:J1152,J1154:J1163)</f>
        <v>0</v>
      </c>
      <c r="L1108" s="16">
        <f>T1105</f>
        <v>0</v>
      </c>
      <c r="M1108" s="18"/>
      <c r="N1108" s="111"/>
      <c r="O1108" s="114"/>
      <c r="P1108" s="87"/>
      <c r="Z1108" t="s">
        <v>399</v>
      </c>
    </row>
    <row r="1109" spans="2:26" ht="31.5" x14ac:dyDescent="0.25">
      <c r="B1109" s="98"/>
      <c r="C1109" s="99"/>
      <c r="D1109" s="99"/>
      <c r="E1109" s="106"/>
      <c r="F1109" s="107"/>
      <c r="G1109" s="11" t="s">
        <v>16</v>
      </c>
      <c r="H1109" s="12">
        <f>SUBTOTAL(2,M1146:M1152,M1154:M1163)</f>
        <v>17</v>
      </c>
      <c r="I1109" s="13">
        <f>SUM(M1146:M1152,M1154:M1163)/H1109</f>
        <v>757.58823529411768</v>
      </c>
      <c r="J1109" s="14" t="s">
        <v>13</v>
      </c>
      <c r="K1109" s="15">
        <f>SUM(L1146:L1152,L1154:L1163)</f>
        <v>0</v>
      </c>
      <c r="L1109" s="16">
        <f>U1105</f>
        <v>0</v>
      </c>
      <c r="M1109" s="18"/>
      <c r="N1109" s="111"/>
      <c r="O1109" s="114"/>
      <c r="P1109" s="87"/>
      <c r="Z1109" t="s">
        <v>399</v>
      </c>
    </row>
    <row r="1110" spans="2:26" ht="31.5" x14ac:dyDescent="0.25">
      <c r="B1110" s="98"/>
      <c r="C1110" s="99"/>
      <c r="D1110" s="99"/>
      <c r="E1110" s="106"/>
      <c r="F1110" s="107"/>
      <c r="G1110" s="11" t="s">
        <v>17</v>
      </c>
      <c r="H1110" s="12">
        <f>SUBTOTAL(2,K1167:K1167)</f>
        <v>1</v>
      </c>
      <c r="I1110" s="13">
        <f>SUM(K1167:K1167)/H1110</f>
        <v>3000</v>
      </c>
      <c r="J1110" s="14" t="s">
        <v>13</v>
      </c>
      <c r="K1110" s="15">
        <f>SUM(J1167:J1167)</f>
        <v>0</v>
      </c>
      <c r="L1110" s="16">
        <f>V1105</f>
        <v>0</v>
      </c>
      <c r="M1110" s="18"/>
      <c r="N1110" s="111"/>
      <c r="O1110" s="114"/>
      <c r="P1110" s="87"/>
      <c r="Z1110" t="s">
        <v>399</v>
      </c>
    </row>
    <row r="1111" spans="2:26" ht="32.25" thickBot="1" x14ac:dyDescent="0.3">
      <c r="B1111" s="98"/>
      <c r="C1111" s="99"/>
      <c r="D1111" s="99"/>
      <c r="E1111" s="106"/>
      <c r="F1111" s="107"/>
      <c r="G1111" s="11" t="s">
        <v>18</v>
      </c>
      <c r="H1111" s="19">
        <f>SUBTOTAL(2,M1167:M1167)</f>
        <v>1</v>
      </c>
      <c r="I1111" s="20">
        <f>SUM(M1167:M1167)/H1111</f>
        <v>4000</v>
      </c>
      <c r="J1111" s="21" t="s">
        <v>13</v>
      </c>
      <c r="K1111" s="22">
        <f>SUM(L1167:L1167)</f>
        <v>0</v>
      </c>
      <c r="L1111" s="23">
        <f>W1105</f>
        <v>0</v>
      </c>
      <c r="M1111" s="18"/>
      <c r="N1111" s="111"/>
      <c r="O1111" s="114"/>
      <c r="P1111" s="87"/>
      <c r="Z1111" t="s">
        <v>399</v>
      </c>
    </row>
    <row r="1112" spans="2:26" ht="16.5" thickBot="1" x14ac:dyDescent="0.3">
      <c r="B1112" s="100"/>
      <c r="C1112" s="101"/>
      <c r="D1112" s="101"/>
      <c r="E1112" s="108"/>
      <c r="F1112" s="109"/>
      <c r="G1112" s="24" t="s">
        <v>19</v>
      </c>
      <c r="H1112" s="25"/>
      <c r="I1112" s="25"/>
      <c r="J1112" s="25"/>
      <c r="K1112" s="26">
        <f>SUM(K1105:K1111)</f>
        <v>0</v>
      </c>
      <c r="L1112" s="27">
        <f>SUM(L1105:L1111)</f>
        <v>0</v>
      </c>
      <c r="M1112" s="18"/>
      <c r="N1112" s="112"/>
      <c r="O1112" s="115"/>
      <c r="P1112" s="88"/>
      <c r="Z1112" t="s">
        <v>399</v>
      </c>
    </row>
    <row r="1113" spans="2:26" ht="15.75" collapsed="1" thickBot="1" x14ac:dyDescent="0.3">
      <c r="B1113" s="89" t="s">
        <v>20</v>
      </c>
      <c r="C1113" s="90"/>
      <c r="D1113" s="90"/>
      <c r="E1113" s="91"/>
      <c r="F1113" s="91"/>
      <c r="G1113" s="91"/>
      <c r="H1113" s="91"/>
      <c r="I1113" s="91"/>
      <c r="J1113" s="91"/>
      <c r="K1113" s="91"/>
      <c r="L1113" s="91"/>
      <c r="M1113" s="91"/>
      <c r="N1113" s="91"/>
      <c r="O1113" s="91"/>
      <c r="P1113" s="92"/>
      <c r="Z1113" t="s">
        <v>399</v>
      </c>
    </row>
    <row r="1114" spans="2:26" hidden="1" outlineLevel="1" x14ac:dyDescent="0.25">
      <c r="B1114" s="28" t="s">
        <v>21</v>
      </c>
      <c r="C1114" s="29"/>
      <c r="D1114" s="29"/>
      <c r="E1114" s="30"/>
      <c r="F1114" s="30"/>
      <c r="G1114" s="29"/>
      <c r="H1114" s="30"/>
      <c r="I1114" s="31"/>
      <c r="J1114" s="30"/>
      <c r="K1114" s="31"/>
      <c r="L1114" s="30"/>
      <c r="M1114" s="31"/>
      <c r="N1114" s="30"/>
      <c r="O1114" s="30"/>
      <c r="P1114" s="32"/>
      <c r="Z1114" t="s">
        <v>399</v>
      </c>
    </row>
    <row r="1115" spans="2:26" hidden="1" outlineLevel="1" x14ac:dyDescent="0.25">
      <c r="B1115" s="33" t="s">
        <v>399</v>
      </c>
      <c r="C1115" s="29"/>
      <c r="D1115" s="29"/>
      <c r="E1115" s="30"/>
      <c r="F1115" s="30"/>
      <c r="G1115" s="29"/>
      <c r="H1115" s="30"/>
      <c r="I1115" s="31"/>
      <c r="J1115" s="30"/>
      <c r="K1115" s="31"/>
      <c r="L1115" s="30"/>
      <c r="M1115" s="31"/>
      <c r="N1115" s="30"/>
      <c r="O1115" s="30"/>
      <c r="P1115" s="32"/>
      <c r="Z1115" t="s">
        <v>399</v>
      </c>
    </row>
    <row r="1116" spans="2:26" hidden="1" outlineLevel="1" x14ac:dyDescent="0.25">
      <c r="B1116" s="28"/>
      <c r="C1116" s="29"/>
      <c r="D1116" s="29"/>
      <c r="E1116" s="30"/>
      <c r="F1116" s="30"/>
      <c r="G1116" s="29"/>
      <c r="H1116" s="30"/>
      <c r="I1116" s="31"/>
      <c r="J1116" s="30"/>
      <c r="K1116" s="31"/>
      <c r="L1116" s="30"/>
      <c r="M1116" s="31"/>
      <c r="N1116" s="30"/>
      <c r="O1116" s="30"/>
      <c r="P1116" s="32"/>
      <c r="Z1116" t="s">
        <v>399</v>
      </c>
    </row>
    <row r="1117" spans="2:26" hidden="1" outlineLevel="1" x14ac:dyDescent="0.25">
      <c r="B1117" s="34"/>
      <c r="C1117" s="29"/>
      <c r="D1117" s="29"/>
      <c r="E1117" s="30"/>
      <c r="F1117" s="30"/>
      <c r="G1117" s="29"/>
      <c r="H1117" s="30"/>
      <c r="I1117" s="31"/>
      <c r="J1117" s="30"/>
      <c r="K1117" s="31"/>
      <c r="L1117" s="30"/>
      <c r="M1117" s="31"/>
      <c r="N1117" s="30"/>
      <c r="O1117" s="30"/>
      <c r="P1117" s="32"/>
      <c r="Z1117" t="s">
        <v>399</v>
      </c>
    </row>
    <row r="1118" spans="2:26" hidden="1" outlineLevel="1" x14ac:dyDescent="0.25">
      <c r="B1118" s="35"/>
      <c r="C1118" s="36"/>
      <c r="D1118" s="36"/>
      <c r="E1118" s="37"/>
      <c r="F1118" s="37"/>
      <c r="G1118" s="36"/>
      <c r="H1118" s="37"/>
      <c r="I1118" s="18"/>
      <c r="J1118" s="37"/>
      <c r="K1118" s="18"/>
      <c r="L1118" s="37"/>
      <c r="M1118" s="18"/>
      <c r="N1118" s="37"/>
      <c r="O1118" s="37"/>
      <c r="P1118" s="38"/>
      <c r="Z1118" t="s">
        <v>399</v>
      </c>
    </row>
    <row r="1119" spans="2:26" ht="18.75" hidden="1" outlineLevel="1" x14ac:dyDescent="0.25">
      <c r="B1119" s="39" t="s">
        <v>22</v>
      </c>
      <c r="C1119" s="40"/>
      <c r="D1119" s="40"/>
      <c r="E1119" s="41"/>
      <c r="F1119" s="41"/>
      <c r="G1119" s="40"/>
      <c r="H1119" s="41"/>
      <c r="I1119" s="42"/>
      <c r="J1119" s="41"/>
      <c r="K1119" s="42"/>
      <c r="L1119" s="41"/>
      <c r="M1119" s="42"/>
      <c r="N1119" s="41"/>
      <c r="O1119" s="41"/>
      <c r="P1119" s="41"/>
      <c r="Z1119" t="s">
        <v>399</v>
      </c>
    </row>
    <row r="1120" spans="2:26" ht="51" hidden="1" outlineLevel="1" x14ac:dyDescent="0.25">
      <c r="B1120" s="43" t="s">
        <v>23</v>
      </c>
      <c r="C1120" s="44" t="s">
        <v>24</v>
      </c>
      <c r="D1120" s="44" t="s">
        <v>25</v>
      </c>
      <c r="E1120" s="44" t="s">
        <v>26</v>
      </c>
      <c r="F1120" s="44" t="s">
        <v>27</v>
      </c>
      <c r="G1120" s="44" t="s">
        <v>28</v>
      </c>
      <c r="H1120" s="44" t="s">
        <v>29</v>
      </c>
      <c r="I1120" s="45" t="s">
        <v>30</v>
      </c>
      <c r="J1120" s="44" t="s">
        <v>620</v>
      </c>
      <c r="K1120" s="45" t="s">
        <v>31</v>
      </c>
      <c r="L1120" s="44" t="s">
        <v>621</v>
      </c>
      <c r="M1120" s="45" t="s">
        <v>32</v>
      </c>
      <c r="N1120" s="46">
        <v>2017</v>
      </c>
      <c r="O1120" s="46">
        <v>2018</v>
      </c>
      <c r="P1120" s="47">
        <v>2019</v>
      </c>
      <c r="Z1120" t="s">
        <v>399</v>
      </c>
    </row>
    <row r="1121" spans="2:26" ht="18.75" hidden="1" outlineLevel="1" x14ac:dyDescent="0.25">
      <c r="B1121" s="93" t="s">
        <v>33</v>
      </c>
      <c r="C1121" s="94"/>
      <c r="D1121" s="94"/>
      <c r="E1121" s="94"/>
      <c r="F1121" s="94"/>
      <c r="G1121" s="94"/>
      <c r="H1121" s="94"/>
      <c r="I1121" s="94"/>
      <c r="J1121" s="94"/>
      <c r="K1121" s="94"/>
      <c r="L1121" s="94"/>
      <c r="M1121" s="94"/>
      <c r="N1121" s="94"/>
      <c r="O1121" s="94"/>
      <c r="P1121" s="95"/>
      <c r="Z1121" t="s">
        <v>399</v>
      </c>
    </row>
    <row r="1122" spans="2:26" ht="15.75" hidden="1" outlineLevel="1" x14ac:dyDescent="0.25">
      <c r="B1122" s="48">
        <v>1</v>
      </c>
      <c r="C1122" s="49" t="s">
        <v>100</v>
      </c>
      <c r="D1122" s="50" t="s">
        <v>35</v>
      </c>
      <c r="E1122" s="51">
        <v>224</v>
      </c>
      <c r="F1122" s="48">
        <v>2017</v>
      </c>
      <c r="G1122" s="52" t="s">
        <v>36</v>
      </c>
      <c r="H1122" s="53"/>
      <c r="I1122" s="54">
        <v>713.90000000000009</v>
      </c>
      <c r="J1122" s="53"/>
      <c r="K1122" s="54">
        <v>536.9</v>
      </c>
      <c r="L1122" s="53"/>
      <c r="M1122" s="54">
        <v>643.1</v>
      </c>
      <c r="N1122" s="54">
        <f t="shared" ref="N1122:N1129" si="263">IF(F1122=2017,H1122*I1122+J1122*K1122+L1122*M1122,0)</f>
        <v>0</v>
      </c>
      <c r="O1122" s="54">
        <f t="shared" ref="O1122:O1129" si="264">IF(F1122=2018,H1122*I1122+J1122*K1122+L1122*M1122,0)</f>
        <v>0</v>
      </c>
      <c r="P1122" s="54">
        <f t="shared" ref="P1122:P1129" si="265">IF(F1122=2019,H1122*I1122+J1122*K1122+L1122*M1122,0)</f>
        <v>0</v>
      </c>
      <c r="Q1122">
        <f t="shared" ref="Q1122:Q1129" si="266">H1122*I1122</f>
        <v>0</v>
      </c>
      <c r="R1122">
        <f t="shared" ref="R1122:R1129" si="267">J1122*K1122</f>
        <v>0</v>
      </c>
      <c r="S1122">
        <f t="shared" ref="S1122:S1129" si="268">L1122*M1122</f>
        <v>0</v>
      </c>
      <c r="Y1122" t="s">
        <v>37</v>
      </c>
      <c r="Z1122" t="s">
        <v>399</v>
      </c>
    </row>
    <row r="1123" spans="2:26" ht="15.75" hidden="1" outlineLevel="1" x14ac:dyDescent="0.25">
      <c r="B1123" s="48">
        <v>2</v>
      </c>
      <c r="C1123" s="49" t="s">
        <v>100</v>
      </c>
      <c r="D1123" s="50" t="s">
        <v>38</v>
      </c>
      <c r="E1123" s="51">
        <v>160</v>
      </c>
      <c r="F1123" s="48">
        <v>2017</v>
      </c>
      <c r="G1123" s="52" t="s">
        <v>36</v>
      </c>
      <c r="H1123" s="53"/>
      <c r="I1123" s="54">
        <v>448.8</v>
      </c>
      <c r="J1123" s="53"/>
      <c r="K1123" s="54">
        <v>337.47999999999996</v>
      </c>
      <c r="L1123" s="53"/>
      <c r="M1123" s="54">
        <v>404.73999999999995</v>
      </c>
      <c r="N1123" s="54">
        <f t="shared" si="263"/>
        <v>0</v>
      </c>
      <c r="O1123" s="54">
        <f t="shared" si="264"/>
        <v>0</v>
      </c>
      <c r="P1123" s="54">
        <f t="shared" si="265"/>
        <v>0</v>
      </c>
      <c r="Q1123">
        <f t="shared" si="266"/>
        <v>0</v>
      </c>
      <c r="R1123">
        <f t="shared" si="267"/>
        <v>0</v>
      </c>
      <c r="S1123">
        <f t="shared" si="268"/>
        <v>0</v>
      </c>
      <c r="Y1123" t="s">
        <v>39</v>
      </c>
      <c r="Z1123" t="s">
        <v>399</v>
      </c>
    </row>
    <row r="1124" spans="2:26" ht="15.75" hidden="1" outlineLevel="1" x14ac:dyDescent="0.25">
      <c r="B1124" s="48">
        <v>3</v>
      </c>
      <c r="C1124" s="49" t="s">
        <v>400</v>
      </c>
      <c r="D1124" s="50" t="s">
        <v>35</v>
      </c>
      <c r="E1124" s="51">
        <v>240</v>
      </c>
      <c r="F1124" s="48">
        <v>2017</v>
      </c>
      <c r="G1124" s="52" t="s">
        <v>36</v>
      </c>
      <c r="H1124" s="53"/>
      <c r="I1124" s="54">
        <v>820.6</v>
      </c>
      <c r="J1124" s="53"/>
      <c r="K1124" s="54">
        <v>617.14</v>
      </c>
      <c r="L1124" s="53"/>
      <c r="M1124" s="54">
        <v>739.86</v>
      </c>
      <c r="N1124" s="54">
        <f t="shared" si="263"/>
        <v>0</v>
      </c>
      <c r="O1124" s="54">
        <f t="shared" si="264"/>
        <v>0</v>
      </c>
      <c r="P1124" s="54">
        <f t="shared" si="265"/>
        <v>0</v>
      </c>
      <c r="Q1124">
        <f t="shared" si="266"/>
        <v>0</v>
      </c>
      <c r="R1124">
        <f t="shared" si="267"/>
        <v>0</v>
      </c>
      <c r="S1124">
        <f t="shared" si="268"/>
        <v>0</v>
      </c>
      <c r="Y1124" t="s">
        <v>291</v>
      </c>
      <c r="Z1124" t="s">
        <v>399</v>
      </c>
    </row>
    <row r="1125" spans="2:26" ht="30" hidden="1" outlineLevel="1" x14ac:dyDescent="0.25">
      <c r="B1125" s="48">
        <v>4</v>
      </c>
      <c r="C1125" s="49" t="s">
        <v>401</v>
      </c>
      <c r="D1125" s="50" t="s">
        <v>54</v>
      </c>
      <c r="E1125" s="51">
        <v>288</v>
      </c>
      <c r="F1125" s="48">
        <v>2017</v>
      </c>
      <c r="G1125" s="52" t="s">
        <v>36</v>
      </c>
      <c r="H1125" s="53"/>
      <c r="I1125" s="54">
        <v>517</v>
      </c>
      <c r="J1125" s="53"/>
      <c r="K1125" s="54">
        <v>388.21999999999997</v>
      </c>
      <c r="L1125" s="53"/>
      <c r="M1125" s="54">
        <v>466.09999999999997</v>
      </c>
      <c r="N1125" s="54">
        <f t="shared" si="263"/>
        <v>0</v>
      </c>
      <c r="O1125" s="54">
        <f t="shared" si="264"/>
        <v>0</v>
      </c>
      <c r="P1125" s="54">
        <f t="shared" si="265"/>
        <v>0</v>
      </c>
      <c r="Q1125">
        <f t="shared" si="266"/>
        <v>0</v>
      </c>
      <c r="R1125">
        <f t="shared" si="267"/>
        <v>0</v>
      </c>
      <c r="S1125">
        <f t="shared" si="268"/>
        <v>0</v>
      </c>
      <c r="Y1125" t="s">
        <v>402</v>
      </c>
      <c r="Z1125" t="s">
        <v>399</v>
      </c>
    </row>
    <row r="1126" spans="2:26" ht="15.75" hidden="1" outlineLevel="1" x14ac:dyDescent="0.25">
      <c r="B1126" s="48">
        <v>5</v>
      </c>
      <c r="C1126" s="49" t="s">
        <v>403</v>
      </c>
      <c r="D1126" s="50" t="s">
        <v>35</v>
      </c>
      <c r="E1126" s="51">
        <v>320</v>
      </c>
      <c r="F1126" s="48">
        <v>2017</v>
      </c>
      <c r="G1126" s="52" t="s">
        <v>36</v>
      </c>
      <c r="H1126" s="53"/>
      <c r="I1126" s="54">
        <v>820.6</v>
      </c>
      <c r="J1126" s="53"/>
      <c r="K1126" s="54">
        <v>617.14</v>
      </c>
      <c r="L1126" s="53"/>
      <c r="M1126" s="54">
        <v>739.86</v>
      </c>
      <c r="N1126" s="54">
        <f t="shared" si="263"/>
        <v>0</v>
      </c>
      <c r="O1126" s="54">
        <f t="shared" si="264"/>
        <v>0</v>
      </c>
      <c r="P1126" s="54">
        <f t="shared" si="265"/>
        <v>0</v>
      </c>
      <c r="Q1126">
        <f t="shared" si="266"/>
        <v>0</v>
      </c>
      <c r="R1126">
        <f t="shared" si="267"/>
        <v>0</v>
      </c>
      <c r="S1126">
        <f t="shared" si="268"/>
        <v>0</v>
      </c>
      <c r="Y1126" t="s">
        <v>289</v>
      </c>
      <c r="Z1126" t="s">
        <v>399</v>
      </c>
    </row>
    <row r="1127" spans="2:26" ht="15.75" hidden="1" outlineLevel="1" x14ac:dyDescent="0.25">
      <c r="B1127" s="48">
        <v>6</v>
      </c>
      <c r="C1127" s="49" t="s">
        <v>404</v>
      </c>
      <c r="D1127" s="50" t="s">
        <v>35</v>
      </c>
      <c r="E1127" s="51">
        <v>288</v>
      </c>
      <c r="F1127" s="48">
        <v>2017</v>
      </c>
      <c r="G1127" s="52" t="s">
        <v>36</v>
      </c>
      <c r="H1127" s="53"/>
      <c r="I1127" s="54">
        <v>587.40000000000009</v>
      </c>
      <c r="J1127" s="53"/>
      <c r="K1127" s="54">
        <v>441.32</v>
      </c>
      <c r="L1127" s="53"/>
      <c r="M1127" s="54">
        <v>528.64</v>
      </c>
      <c r="N1127" s="54">
        <f t="shared" si="263"/>
        <v>0</v>
      </c>
      <c r="O1127" s="54">
        <f t="shared" si="264"/>
        <v>0</v>
      </c>
      <c r="P1127" s="54">
        <f t="shared" si="265"/>
        <v>0</v>
      </c>
      <c r="Q1127">
        <f t="shared" si="266"/>
        <v>0</v>
      </c>
      <c r="R1127">
        <f t="shared" si="267"/>
        <v>0</v>
      </c>
      <c r="S1127">
        <f t="shared" si="268"/>
        <v>0</v>
      </c>
      <c r="Y1127" t="s">
        <v>405</v>
      </c>
      <c r="Z1127" t="s">
        <v>399</v>
      </c>
    </row>
    <row r="1128" spans="2:26" ht="15.75" hidden="1" outlineLevel="1" x14ac:dyDescent="0.25">
      <c r="B1128" s="48">
        <v>7</v>
      </c>
      <c r="C1128" s="49" t="s">
        <v>170</v>
      </c>
      <c r="D1128" s="50" t="s">
        <v>35</v>
      </c>
      <c r="E1128" s="51">
        <v>208</v>
      </c>
      <c r="F1128" s="48">
        <v>2017</v>
      </c>
      <c r="G1128" s="52" t="s">
        <v>36</v>
      </c>
      <c r="H1128" s="53"/>
      <c r="I1128" s="54">
        <v>456.5</v>
      </c>
      <c r="J1128" s="53"/>
      <c r="K1128" s="54">
        <v>343.38</v>
      </c>
      <c r="L1128" s="53"/>
      <c r="M1128" s="54">
        <v>411.82</v>
      </c>
      <c r="N1128" s="54">
        <f t="shared" si="263"/>
        <v>0</v>
      </c>
      <c r="O1128" s="54">
        <f t="shared" si="264"/>
        <v>0</v>
      </c>
      <c r="P1128" s="54">
        <f t="shared" si="265"/>
        <v>0</v>
      </c>
      <c r="Q1128">
        <f t="shared" si="266"/>
        <v>0</v>
      </c>
      <c r="R1128">
        <f t="shared" si="267"/>
        <v>0</v>
      </c>
      <c r="S1128">
        <f t="shared" si="268"/>
        <v>0</v>
      </c>
      <c r="Y1128" t="s">
        <v>406</v>
      </c>
      <c r="Z1128" t="s">
        <v>399</v>
      </c>
    </row>
    <row r="1129" spans="2:26" ht="15.75" hidden="1" outlineLevel="1" x14ac:dyDescent="0.25">
      <c r="B1129" s="48">
        <v>8</v>
      </c>
      <c r="C1129" s="49" t="s">
        <v>407</v>
      </c>
      <c r="D1129" s="50" t="s">
        <v>35</v>
      </c>
      <c r="E1129" s="51">
        <v>464</v>
      </c>
      <c r="F1129" s="48">
        <v>2017</v>
      </c>
      <c r="G1129" s="52" t="s">
        <v>36</v>
      </c>
      <c r="H1129" s="53"/>
      <c r="I1129" s="54">
        <v>851.40000000000009</v>
      </c>
      <c r="J1129" s="53"/>
      <c r="K1129" s="54">
        <v>640.74</v>
      </c>
      <c r="L1129" s="53"/>
      <c r="M1129" s="54">
        <v>767</v>
      </c>
      <c r="N1129" s="54">
        <f t="shared" si="263"/>
        <v>0</v>
      </c>
      <c r="O1129" s="54">
        <f t="shared" si="264"/>
        <v>0</v>
      </c>
      <c r="P1129" s="54">
        <f t="shared" si="265"/>
        <v>0</v>
      </c>
      <c r="Q1129">
        <f t="shared" si="266"/>
        <v>0</v>
      </c>
      <c r="R1129">
        <f t="shared" si="267"/>
        <v>0</v>
      </c>
      <c r="S1129">
        <f t="shared" si="268"/>
        <v>0</v>
      </c>
      <c r="Y1129" t="s">
        <v>191</v>
      </c>
      <c r="Z1129" t="s">
        <v>399</v>
      </c>
    </row>
    <row r="1130" spans="2:26" ht="18.75" hidden="1" outlineLevel="1" x14ac:dyDescent="0.25">
      <c r="B1130" s="93" t="s">
        <v>48</v>
      </c>
      <c r="C1130" s="94"/>
      <c r="D1130" s="94"/>
      <c r="E1130" s="94"/>
      <c r="F1130" s="94"/>
      <c r="G1130" s="94"/>
      <c r="H1130" s="94"/>
      <c r="I1130" s="94"/>
      <c r="J1130" s="94"/>
      <c r="K1130" s="94"/>
      <c r="L1130" s="94"/>
      <c r="M1130" s="94"/>
      <c r="N1130" s="94"/>
      <c r="O1130" s="94"/>
      <c r="P1130" s="95"/>
      <c r="Z1130" t="s">
        <v>399</v>
      </c>
    </row>
    <row r="1131" spans="2:26" ht="15.75" hidden="1" outlineLevel="1" x14ac:dyDescent="0.25">
      <c r="B1131" s="48">
        <v>1</v>
      </c>
      <c r="C1131" s="49" t="s">
        <v>408</v>
      </c>
      <c r="D1131" s="50" t="s">
        <v>35</v>
      </c>
      <c r="E1131" s="51">
        <v>240</v>
      </c>
      <c r="F1131" s="48">
        <v>2019</v>
      </c>
      <c r="G1131" s="52" t="s">
        <v>36</v>
      </c>
      <c r="H1131" s="53"/>
      <c r="I1131" s="54">
        <v>742.50000000000011</v>
      </c>
      <c r="J1131" s="53"/>
      <c r="K1131" s="54">
        <v>558.14</v>
      </c>
      <c r="L1131" s="53"/>
      <c r="M1131" s="54">
        <v>669.06</v>
      </c>
      <c r="N1131" s="54">
        <f t="shared" ref="N1131:N1141" si="269">IF(F1131=2017,H1131*I1131+J1131*K1131+L1131*M1131,0)</f>
        <v>0</v>
      </c>
      <c r="O1131" s="54">
        <f t="shared" ref="O1131:O1141" si="270">IF(F1131=2018,H1131*I1131+J1131*K1131+L1131*M1131,0)</f>
        <v>0</v>
      </c>
      <c r="P1131" s="54">
        <f t="shared" ref="P1131:P1141" si="271">IF(F1131=2019,H1131*I1131+J1131*K1131+L1131*M1131,0)</f>
        <v>0</v>
      </c>
      <c r="Q1131">
        <f t="shared" ref="Q1131:Q1141" si="272">H1131*I1131</f>
        <v>0</v>
      </c>
      <c r="R1131">
        <f t="shared" ref="R1131:R1141" si="273">J1131*K1131</f>
        <v>0</v>
      </c>
      <c r="S1131">
        <f t="shared" ref="S1131:S1141" si="274">L1131*M1131</f>
        <v>0</v>
      </c>
      <c r="Y1131" t="s">
        <v>52</v>
      </c>
      <c r="Z1131" t="s">
        <v>399</v>
      </c>
    </row>
    <row r="1132" spans="2:26" ht="15.75" hidden="1" outlineLevel="1" x14ac:dyDescent="0.25">
      <c r="B1132" s="48">
        <v>2</v>
      </c>
      <c r="C1132" s="49" t="s">
        <v>409</v>
      </c>
      <c r="D1132" s="50" t="s">
        <v>35</v>
      </c>
      <c r="E1132" s="51">
        <v>240</v>
      </c>
      <c r="F1132" s="48">
        <v>2017</v>
      </c>
      <c r="G1132" s="52" t="s">
        <v>36</v>
      </c>
      <c r="H1132" s="53"/>
      <c r="I1132" s="54">
        <v>625.90000000000009</v>
      </c>
      <c r="J1132" s="53"/>
      <c r="K1132" s="54">
        <v>470.82</v>
      </c>
      <c r="L1132" s="53"/>
      <c r="M1132" s="54">
        <v>564.04</v>
      </c>
      <c r="N1132" s="54">
        <f t="shared" si="269"/>
        <v>0</v>
      </c>
      <c r="O1132" s="54">
        <f t="shared" si="270"/>
        <v>0</v>
      </c>
      <c r="P1132" s="54">
        <f t="shared" si="271"/>
        <v>0</v>
      </c>
      <c r="Q1132">
        <f t="shared" si="272"/>
        <v>0</v>
      </c>
      <c r="R1132">
        <f t="shared" si="273"/>
        <v>0</v>
      </c>
      <c r="S1132">
        <f t="shared" si="274"/>
        <v>0</v>
      </c>
      <c r="Y1132" t="s">
        <v>410</v>
      </c>
      <c r="Z1132" t="s">
        <v>399</v>
      </c>
    </row>
    <row r="1133" spans="2:26" ht="15.75" hidden="1" outlineLevel="1" x14ac:dyDescent="0.25">
      <c r="B1133" s="48">
        <v>3</v>
      </c>
      <c r="C1133" s="49" t="s">
        <v>411</v>
      </c>
      <c r="D1133" s="50" t="s">
        <v>35</v>
      </c>
      <c r="E1133" s="51">
        <v>240</v>
      </c>
      <c r="F1133" s="48">
        <v>2017</v>
      </c>
      <c r="G1133" s="52" t="s">
        <v>36</v>
      </c>
      <c r="H1133" s="53"/>
      <c r="I1133" s="54">
        <v>548.90000000000009</v>
      </c>
      <c r="J1133" s="53"/>
      <c r="K1133" s="54">
        <v>413</v>
      </c>
      <c r="L1133" s="53"/>
      <c r="M1133" s="54">
        <v>494.41999999999996</v>
      </c>
      <c r="N1133" s="54">
        <f t="shared" si="269"/>
        <v>0</v>
      </c>
      <c r="O1133" s="54">
        <f t="shared" si="270"/>
        <v>0</v>
      </c>
      <c r="P1133" s="54">
        <f t="shared" si="271"/>
        <v>0</v>
      </c>
      <c r="Q1133">
        <f t="shared" si="272"/>
        <v>0</v>
      </c>
      <c r="R1133">
        <f t="shared" si="273"/>
        <v>0</v>
      </c>
      <c r="S1133">
        <f t="shared" si="274"/>
        <v>0</v>
      </c>
      <c r="Y1133" t="s">
        <v>412</v>
      </c>
      <c r="Z1133" t="s">
        <v>399</v>
      </c>
    </row>
    <row r="1134" spans="2:26" ht="15.75" hidden="1" outlineLevel="1" x14ac:dyDescent="0.25">
      <c r="B1134" s="48">
        <v>4</v>
      </c>
      <c r="C1134" s="49" t="s">
        <v>411</v>
      </c>
      <c r="D1134" s="50" t="s">
        <v>38</v>
      </c>
      <c r="E1134" s="51">
        <v>128</v>
      </c>
      <c r="F1134" s="48">
        <v>2017</v>
      </c>
      <c r="G1134" s="52" t="s">
        <v>36</v>
      </c>
      <c r="H1134" s="53"/>
      <c r="I1134" s="54">
        <v>271.7</v>
      </c>
      <c r="J1134" s="53"/>
      <c r="K1134" s="54">
        <v>204.14</v>
      </c>
      <c r="L1134" s="53"/>
      <c r="M1134" s="54">
        <v>244.26</v>
      </c>
      <c r="N1134" s="54">
        <f t="shared" si="269"/>
        <v>0</v>
      </c>
      <c r="O1134" s="54">
        <f t="shared" si="270"/>
        <v>0</v>
      </c>
      <c r="P1134" s="54">
        <f t="shared" si="271"/>
        <v>0</v>
      </c>
      <c r="Q1134">
        <f t="shared" si="272"/>
        <v>0</v>
      </c>
      <c r="R1134">
        <f t="shared" si="273"/>
        <v>0</v>
      </c>
      <c r="S1134">
        <f t="shared" si="274"/>
        <v>0</v>
      </c>
      <c r="Y1134" t="s">
        <v>413</v>
      </c>
      <c r="Z1134" t="s">
        <v>399</v>
      </c>
    </row>
    <row r="1135" spans="2:26" ht="30" hidden="1" outlineLevel="1" x14ac:dyDescent="0.25">
      <c r="B1135" s="48">
        <v>5</v>
      </c>
      <c r="C1135" s="49" t="s">
        <v>414</v>
      </c>
      <c r="D1135" s="50" t="s">
        <v>35</v>
      </c>
      <c r="E1135" s="51">
        <v>320</v>
      </c>
      <c r="F1135" s="48">
        <v>2018</v>
      </c>
      <c r="G1135" s="52" t="s">
        <v>36</v>
      </c>
      <c r="H1135" s="53"/>
      <c r="I1135" s="54">
        <v>742.50000000000011</v>
      </c>
      <c r="J1135" s="53"/>
      <c r="K1135" s="54">
        <v>558.14</v>
      </c>
      <c r="L1135" s="53"/>
      <c r="M1135" s="54">
        <v>669.06</v>
      </c>
      <c r="N1135" s="54">
        <f t="shared" si="269"/>
        <v>0</v>
      </c>
      <c r="O1135" s="54">
        <f t="shared" si="270"/>
        <v>0</v>
      </c>
      <c r="P1135" s="54">
        <f t="shared" si="271"/>
        <v>0</v>
      </c>
      <c r="Q1135">
        <f t="shared" si="272"/>
        <v>0</v>
      </c>
      <c r="R1135">
        <f t="shared" si="273"/>
        <v>0</v>
      </c>
      <c r="S1135">
        <f t="shared" si="274"/>
        <v>0</v>
      </c>
      <c r="Y1135" t="s">
        <v>415</v>
      </c>
      <c r="Z1135" t="s">
        <v>399</v>
      </c>
    </row>
    <row r="1136" spans="2:26" ht="30" hidden="1" outlineLevel="1" x14ac:dyDescent="0.25">
      <c r="B1136" s="48">
        <v>6</v>
      </c>
      <c r="C1136" s="49" t="s">
        <v>416</v>
      </c>
      <c r="D1136" s="50" t="s">
        <v>35</v>
      </c>
      <c r="E1136" s="51">
        <v>192</v>
      </c>
      <c r="F1136" s="48">
        <v>2017</v>
      </c>
      <c r="G1136" s="52" t="s">
        <v>36</v>
      </c>
      <c r="H1136" s="53"/>
      <c r="I1136" s="54">
        <v>444.40000000000003</v>
      </c>
      <c r="J1136" s="53"/>
      <c r="K1136" s="54">
        <v>333.94</v>
      </c>
      <c r="L1136" s="53"/>
      <c r="M1136" s="54">
        <v>400.02</v>
      </c>
      <c r="N1136" s="54">
        <f t="shared" si="269"/>
        <v>0</v>
      </c>
      <c r="O1136" s="54">
        <f t="shared" si="270"/>
        <v>0</v>
      </c>
      <c r="P1136" s="54">
        <f t="shared" si="271"/>
        <v>0</v>
      </c>
      <c r="Q1136">
        <f t="shared" si="272"/>
        <v>0</v>
      </c>
      <c r="R1136">
        <f t="shared" si="273"/>
        <v>0</v>
      </c>
      <c r="S1136">
        <f t="shared" si="274"/>
        <v>0</v>
      </c>
      <c r="Y1136" t="s">
        <v>417</v>
      </c>
      <c r="Z1136" t="s">
        <v>399</v>
      </c>
    </row>
    <row r="1137" spans="2:26" ht="30" hidden="1" outlineLevel="1" x14ac:dyDescent="0.25">
      <c r="B1137" s="48">
        <v>7</v>
      </c>
      <c r="C1137" s="49" t="s">
        <v>418</v>
      </c>
      <c r="D1137" s="50" t="s">
        <v>35</v>
      </c>
      <c r="E1137" s="51">
        <v>240</v>
      </c>
      <c r="F1137" s="48">
        <v>2017</v>
      </c>
      <c r="G1137" s="52" t="s">
        <v>36</v>
      </c>
      <c r="H1137" s="53"/>
      <c r="I1137" s="54">
        <v>589.6</v>
      </c>
      <c r="J1137" s="53"/>
      <c r="K1137" s="54">
        <v>443.67999999999995</v>
      </c>
      <c r="L1137" s="53"/>
      <c r="M1137" s="54">
        <v>531</v>
      </c>
      <c r="N1137" s="54">
        <f t="shared" si="269"/>
        <v>0</v>
      </c>
      <c r="O1137" s="54">
        <f t="shared" si="270"/>
        <v>0</v>
      </c>
      <c r="P1137" s="54">
        <f t="shared" si="271"/>
        <v>0</v>
      </c>
      <c r="Q1137">
        <f t="shared" si="272"/>
        <v>0</v>
      </c>
      <c r="R1137">
        <f t="shared" si="273"/>
        <v>0</v>
      </c>
      <c r="S1137">
        <f t="shared" si="274"/>
        <v>0</v>
      </c>
      <c r="Y1137" t="s">
        <v>419</v>
      </c>
      <c r="Z1137" t="s">
        <v>399</v>
      </c>
    </row>
    <row r="1138" spans="2:26" ht="45" hidden="1" outlineLevel="1" x14ac:dyDescent="0.25">
      <c r="B1138" s="48">
        <v>8</v>
      </c>
      <c r="C1138" s="49" t="s">
        <v>420</v>
      </c>
      <c r="D1138" s="50" t="s">
        <v>35</v>
      </c>
      <c r="E1138" s="51">
        <v>240</v>
      </c>
      <c r="F1138" s="48">
        <v>2018</v>
      </c>
      <c r="G1138" s="52" t="s">
        <v>36</v>
      </c>
      <c r="H1138" s="53"/>
      <c r="I1138" s="54">
        <v>742.50000000000011</v>
      </c>
      <c r="J1138" s="53"/>
      <c r="K1138" s="54">
        <v>558.14</v>
      </c>
      <c r="L1138" s="53"/>
      <c r="M1138" s="54">
        <v>669.06</v>
      </c>
      <c r="N1138" s="54">
        <f t="shared" si="269"/>
        <v>0</v>
      </c>
      <c r="O1138" s="54">
        <f t="shared" si="270"/>
        <v>0</v>
      </c>
      <c r="P1138" s="54">
        <f t="shared" si="271"/>
        <v>0</v>
      </c>
      <c r="Q1138">
        <f t="shared" si="272"/>
        <v>0</v>
      </c>
      <c r="R1138">
        <f t="shared" si="273"/>
        <v>0</v>
      </c>
      <c r="S1138">
        <f t="shared" si="274"/>
        <v>0</v>
      </c>
      <c r="Y1138" t="s">
        <v>52</v>
      </c>
      <c r="Z1138" t="s">
        <v>399</v>
      </c>
    </row>
    <row r="1139" spans="2:26" ht="45" hidden="1" outlineLevel="1" x14ac:dyDescent="0.25">
      <c r="B1139" s="48">
        <v>9</v>
      </c>
      <c r="C1139" s="49" t="s">
        <v>421</v>
      </c>
      <c r="D1139" s="50" t="s">
        <v>35</v>
      </c>
      <c r="E1139" s="51">
        <v>240</v>
      </c>
      <c r="F1139" s="48">
        <v>2019</v>
      </c>
      <c r="G1139" s="52" t="s">
        <v>36</v>
      </c>
      <c r="H1139" s="53"/>
      <c r="I1139" s="54">
        <v>742.50000000000011</v>
      </c>
      <c r="J1139" s="53"/>
      <c r="K1139" s="54">
        <v>558.14</v>
      </c>
      <c r="L1139" s="53"/>
      <c r="M1139" s="54">
        <v>669.06</v>
      </c>
      <c r="N1139" s="54">
        <f t="shared" si="269"/>
        <v>0</v>
      </c>
      <c r="O1139" s="54">
        <f t="shared" si="270"/>
        <v>0</v>
      </c>
      <c r="P1139" s="54">
        <f t="shared" si="271"/>
        <v>0</v>
      </c>
      <c r="Q1139">
        <f t="shared" si="272"/>
        <v>0</v>
      </c>
      <c r="R1139">
        <f t="shared" si="273"/>
        <v>0</v>
      </c>
      <c r="S1139">
        <f t="shared" si="274"/>
        <v>0</v>
      </c>
      <c r="Y1139" t="s">
        <v>52</v>
      </c>
      <c r="Z1139" t="s">
        <v>399</v>
      </c>
    </row>
    <row r="1140" spans="2:26" ht="30" hidden="1" outlineLevel="1" x14ac:dyDescent="0.25">
      <c r="B1140" s="48">
        <v>10</v>
      </c>
      <c r="C1140" s="49" t="s">
        <v>422</v>
      </c>
      <c r="D1140" s="50" t="s">
        <v>35</v>
      </c>
      <c r="E1140" s="51">
        <v>320</v>
      </c>
      <c r="F1140" s="48">
        <v>2018</v>
      </c>
      <c r="G1140" s="52" t="s">
        <v>36</v>
      </c>
      <c r="H1140" s="53"/>
      <c r="I1140" s="54">
        <v>742.50000000000011</v>
      </c>
      <c r="J1140" s="53"/>
      <c r="K1140" s="54">
        <v>558.14</v>
      </c>
      <c r="L1140" s="53"/>
      <c r="M1140" s="54">
        <v>669.06</v>
      </c>
      <c r="N1140" s="54">
        <f t="shared" si="269"/>
        <v>0</v>
      </c>
      <c r="O1140" s="54">
        <f t="shared" si="270"/>
        <v>0</v>
      </c>
      <c r="P1140" s="54">
        <f t="shared" si="271"/>
        <v>0</v>
      </c>
      <c r="Q1140">
        <f t="shared" si="272"/>
        <v>0</v>
      </c>
      <c r="R1140">
        <f t="shared" si="273"/>
        <v>0</v>
      </c>
      <c r="S1140">
        <f t="shared" si="274"/>
        <v>0</v>
      </c>
      <c r="Y1140" t="s">
        <v>423</v>
      </c>
      <c r="Z1140" t="s">
        <v>399</v>
      </c>
    </row>
    <row r="1141" spans="2:26" ht="30" hidden="1" outlineLevel="1" x14ac:dyDescent="0.25">
      <c r="B1141" s="48">
        <v>11</v>
      </c>
      <c r="C1141" s="49" t="s">
        <v>424</v>
      </c>
      <c r="D1141" s="50" t="s">
        <v>35</v>
      </c>
      <c r="E1141" s="51">
        <v>192</v>
      </c>
      <c r="F1141" s="48">
        <v>2017</v>
      </c>
      <c r="G1141" s="52" t="s">
        <v>36</v>
      </c>
      <c r="H1141" s="53"/>
      <c r="I1141" s="54">
        <v>519.20000000000005</v>
      </c>
      <c r="J1141" s="53"/>
      <c r="K1141" s="54">
        <v>390.58</v>
      </c>
      <c r="L1141" s="53"/>
      <c r="M1141" s="54">
        <v>467.28</v>
      </c>
      <c r="N1141" s="54">
        <f t="shared" si="269"/>
        <v>0</v>
      </c>
      <c r="O1141" s="54">
        <f t="shared" si="270"/>
        <v>0</v>
      </c>
      <c r="P1141" s="54">
        <f t="shared" si="271"/>
        <v>0</v>
      </c>
      <c r="Q1141">
        <f t="shared" si="272"/>
        <v>0</v>
      </c>
      <c r="R1141">
        <f t="shared" si="273"/>
        <v>0</v>
      </c>
      <c r="S1141">
        <f t="shared" si="274"/>
        <v>0</v>
      </c>
      <c r="Y1141" t="s">
        <v>425</v>
      </c>
      <c r="Z1141" t="s">
        <v>399</v>
      </c>
    </row>
    <row r="1142" spans="2:26" hidden="1" outlineLevel="1" x14ac:dyDescent="0.25">
      <c r="Z1142" t="s">
        <v>399</v>
      </c>
    </row>
    <row r="1143" spans="2:26" ht="18.75" hidden="1" outlineLevel="1" x14ac:dyDescent="0.25">
      <c r="B1143" s="39" t="s">
        <v>68</v>
      </c>
      <c r="C1143" s="40"/>
      <c r="D1143" s="55"/>
      <c r="E1143" s="41"/>
      <c r="F1143" s="56"/>
      <c r="G1143" s="40"/>
      <c r="H1143" s="41"/>
      <c r="I1143" s="42"/>
      <c r="J1143" s="56"/>
      <c r="K1143" s="42"/>
      <c r="L1143" s="41"/>
      <c r="M1143" s="42"/>
      <c r="N1143" s="41"/>
      <c r="O1143" s="41"/>
      <c r="P1143" s="56"/>
      <c r="Z1143" t="s">
        <v>399</v>
      </c>
    </row>
    <row r="1144" spans="2:26" ht="51" hidden="1" outlineLevel="1" x14ac:dyDescent="0.25">
      <c r="B1144" s="43" t="s">
        <v>23</v>
      </c>
      <c r="C1144" s="44" t="s">
        <v>24</v>
      </c>
      <c r="D1144" s="44" t="s">
        <v>25</v>
      </c>
      <c r="E1144" s="44" t="s">
        <v>26</v>
      </c>
      <c r="F1144" s="44" t="s">
        <v>27</v>
      </c>
      <c r="G1144" s="44" t="s">
        <v>28</v>
      </c>
      <c r="H1144" s="44" t="s">
        <v>69</v>
      </c>
      <c r="I1144" s="45" t="s">
        <v>69</v>
      </c>
      <c r="J1144" s="44" t="s">
        <v>622</v>
      </c>
      <c r="K1144" s="45" t="s">
        <v>70</v>
      </c>
      <c r="L1144" s="44" t="s">
        <v>623</v>
      </c>
      <c r="M1144" s="45" t="s">
        <v>71</v>
      </c>
      <c r="N1144" s="46">
        <v>2017</v>
      </c>
      <c r="O1144" s="46">
        <v>2018</v>
      </c>
      <c r="P1144" s="47">
        <v>2019</v>
      </c>
      <c r="Z1144" t="s">
        <v>399</v>
      </c>
    </row>
    <row r="1145" spans="2:26" ht="18.75" hidden="1" outlineLevel="1" x14ac:dyDescent="0.25">
      <c r="B1145" s="93" t="s">
        <v>33</v>
      </c>
      <c r="C1145" s="94"/>
      <c r="D1145" s="94"/>
      <c r="E1145" s="94"/>
      <c r="F1145" s="94"/>
      <c r="G1145" s="94"/>
      <c r="H1145" s="94"/>
      <c r="I1145" s="94"/>
      <c r="J1145" s="94"/>
      <c r="K1145" s="94"/>
      <c r="L1145" s="94"/>
      <c r="M1145" s="94"/>
      <c r="N1145" s="94"/>
      <c r="O1145" s="94"/>
      <c r="P1145" s="95"/>
      <c r="Z1145" t="s">
        <v>399</v>
      </c>
    </row>
    <row r="1146" spans="2:26" ht="30" hidden="1" outlineLevel="1" x14ac:dyDescent="0.25">
      <c r="B1146" s="48">
        <v>1</v>
      </c>
      <c r="C1146" s="49" t="s">
        <v>100</v>
      </c>
      <c r="D1146" s="50" t="s">
        <v>72</v>
      </c>
      <c r="E1146" s="51"/>
      <c r="F1146" s="48">
        <v>2017</v>
      </c>
      <c r="G1146" s="52" t="s">
        <v>73</v>
      </c>
      <c r="H1146" s="57" t="s">
        <v>69</v>
      </c>
      <c r="I1146" s="58" t="s">
        <v>69</v>
      </c>
      <c r="J1146" s="53"/>
      <c r="K1146" s="54">
        <v>671</v>
      </c>
      <c r="L1146" s="53"/>
      <c r="M1146" s="54">
        <v>804</v>
      </c>
      <c r="N1146" s="59">
        <f t="shared" ref="N1146:N1152" si="275">IF(F1146=2017,J1146*K1146+L1146*M1146,0)</f>
        <v>0</v>
      </c>
      <c r="O1146" s="54">
        <f t="shared" ref="O1146:O1152" si="276">IF(F1146=2018,J1146*K1146+L1146*M1146,0)</f>
        <v>0</v>
      </c>
      <c r="P1146" s="54">
        <f t="shared" ref="P1146:P1152" si="277">IF(F1146=2019,J1146*K1146+L1146*M1146,0)</f>
        <v>0</v>
      </c>
      <c r="T1146">
        <f t="shared" ref="T1146:T1152" si="278">J1146*K1146</f>
        <v>0</v>
      </c>
      <c r="U1146">
        <f t="shared" ref="U1146:U1152" si="279">L1146*M1146</f>
        <v>0</v>
      </c>
      <c r="Y1146" t="s">
        <v>74</v>
      </c>
      <c r="Z1146" t="s">
        <v>399</v>
      </c>
    </row>
    <row r="1147" spans="2:26" ht="30" hidden="1" outlineLevel="1" x14ac:dyDescent="0.25">
      <c r="B1147" s="48">
        <v>2</v>
      </c>
      <c r="C1147" s="49" t="s">
        <v>400</v>
      </c>
      <c r="D1147" s="50" t="s">
        <v>72</v>
      </c>
      <c r="E1147" s="51"/>
      <c r="F1147" s="48">
        <v>2017</v>
      </c>
      <c r="G1147" s="52" t="s">
        <v>73</v>
      </c>
      <c r="H1147" s="57" t="s">
        <v>69</v>
      </c>
      <c r="I1147" s="58" t="s">
        <v>69</v>
      </c>
      <c r="J1147" s="53"/>
      <c r="K1147" s="54">
        <v>671</v>
      </c>
      <c r="L1147" s="53"/>
      <c r="M1147" s="54">
        <v>804</v>
      </c>
      <c r="N1147" s="59">
        <f t="shared" si="275"/>
        <v>0</v>
      </c>
      <c r="O1147" s="54">
        <f t="shared" si="276"/>
        <v>0</v>
      </c>
      <c r="P1147" s="54">
        <f t="shared" si="277"/>
        <v>0</v>
      </c>
      <c r="T1147">
        <f t="shared" si="278"/>
        <v>0</v>
      </c>
      <c r="U1147">
        <f t="shared" si="279"/>
        <v>0</v>
      </c>
      <c r="Y1147" t="s">
        <v>298</v>
      </c>
      <c r="Z1147" t="s">
        <v>399</v>
      </c>
    </row>
    <row r="1148" spans="2:26" ht="30" hidden="1" outlineLevel="1" x14ac:dyDescent="0.25">
      <c r="B1148" s="48">
        <v>3</v>
      </c>
      <c r="C1148" s="49" t="s">
        <v>401</v>
      </c>
      <c r="D1148" s="50" t="s">
        <v>72</v>
      </c>
      <c r="E1148" s="51"/>
      <c r="F1148" s="48">
        <v>2018</v>
      </c>
      <c r="G1148" s="52" t="s">
        <v>73</v>
      </c>
      <c r="H1148" s="57" t="s">
        <v>69</v>
      </c>
      <c r="I1148" s="58" t="s">
        <v>69</v>
      </c>
      <c r="J1148" s="53"/>
      <c r="K1148" s="54">
        <v>671</v>
      </c>
      <c r="L1148" s="53"/>
      <c r="M1148" s="54">
        <v>804</v>
      </c>
      <c r="N1148" s="59">
        <f t="shared" si="275"/>
        <v>0</v>
      </c>
      <c r="O1148" s="54">
        <f t="shared" si="276"/>
        <v>0</v>
      </c>
      <c r="P1148" s="54">
        <f t="shared" si="277"/>
        <v>0</v>
      </c>
      <c r="T1148">
        <f t="shared" si="278"/>
        <v>0</v>
      </c>
      <c r="U1148">
        <f t="shared" si="279"/>
        <v>0</v>
      </c>
      <c r="Y1148" t="s">
        <v>52</v>
      </c>
      <c r="Z1148" t="s">
        <v>399</v>
      </c>
    </row>
    <row r="1149" spans="2:26" ht="30" hidden="1" outlineLevel="1" x14ac:dyDescent="0.25">
      <c r="B1149" s="48">
        <v>4</v>
      </c>
      <c r="C1149" s="49" t="s">
        <v>403</v>
      </c>
      <c r="D1149" s="50" t="s">
        <v>72</v>
      </c>
      <c r="E1149" s="51"/>
      <c r="F1149" s="48">
        <v>2017</v>
      </c>
      <c r="G1149" s="52" t="s">
        <v>73</v>
      </c>
      <c r="H1149" s="57" t="s">
        <v>69</v>
      </c>
      <c r="I1149" s="58" t="s">
        <v>69</v>
      </c>
      <c r="J1149" s="53"/>
      <c r="K1149" s="54">
        <v>671</v>
      </c>
      <c r="L1149" s="53"/>
      <c r="M1149" s="54">
        <v>804</v>
      </c>
      <c r="N1149" s="59">
        <f t="shared" si="275"/>
        <v>0</v>
      </c>
      <c r="O1149" s="54">
        <f t="shared" si="276"/>
        <v>0</v>
      </c>
      <c r="P1149" s="54">
        <f t="shared" si="277"/>
        <v>0</v>
      </c>
      <c r="T1149">
        <f t="shared" si="278"/>
        <v>0</v>
      </c>
      <c r="U1149">
        <f t="shared" si="279"/>
        <v>0</v>
      </c>
      <c r="Y1149" t="s">
        <v>52</v>
      </c>
      <c r="Z1149" t="s">
        <v>399</v>
      </c>
    </row>
    <row r="1150" spans="2:26" ht="30" hidden="1" outlineLevel="1" x14ac:dyDescent="0.25">
      <c r="B1150" s="48">
        <v>5</v>
      </c>
      <c r="C1150" s="49" t="s">
        <v>404</v>
      </c>
      <c r="D1150" s="50" t="s">
        <v>72</v>
      </c>
      <c r="E1150" s="51"/>
      <c r="F1150" s="48">
        <v>2017</v>
      </c>
      <c r="G1150" s="52" t="s">
        <v>73</v>
      </c>
      <c r="H1150" s="57" t="s">
        <v>69</v>
      </c>
      <c r="I1150" s="58" t="s">
        <v>69</v>
      </c>
      <c r="J1150" s="53"/>
      <c r="K1150" s="54">
        <v>671</v>
      </c>
      <c r="L1150" s="53"/>
      <c r="M1150" s="54">
        <v>804</v>
      </c>
      <c r="N1150" s="59">
        <f t="shared" si="275"/>
        <v>0</v>
      </c>
      <c r="O1150" s="54">
        <f t="shared" si="276"/>
        <v>0</v>
      </c>
      <c r="P1150" s="54">
        <f t="shared" si="277"/>
        <v>0</v>
      </c>
      <c r="T1150">
        <f t="shared" si="278"/>
        <v>0</v>
      </c>
      <c r="U1150">
        <f t="shared" si="279"/>
        <v>0</v>
      </c>
      <c r="Y1150" t="s">
        <v>426</v>
      </c>
      <c r="Z1150" t="s">
        <v>399</v>
      </c>
    </row>
    <row r="1151" spans="2:26" ht="30" hidden="1" outlineLevel="1" x14ac:dyDescent="0.25">
      <c r="B1151" s="48">
        <v>6</v>
      </c>
      <c r="C1151" s="49" t="s">
        <v>170</v>
      </c>
      <c r="D1151" s="50" t="s">
        <v>72</v>
      </c>
      <c r="E1151" s="51"/>
      <c r="F1151" s="48">
        <v>2017</v>
      </c>
      <c r="G1151" s="52" t="s">
        <v>73</v>
      </c>
      <c r="H1151" s="57" t="s">
        <v>69</v>
      </c>
      <c r="I1151" s="58" t="s">
        <v>69</v>
      </c>
      <c r="J1151" s="53"/>
      <c r="K1151" s="54">
        <v>671</v>
      </c>
      <c r="L1151" s="53"/>
      <c r="M1151" s="54">
        <v>804</v>
      </c>
      <c r="N1151" s="59">
        <f t="shared" si="275"/>
        <v>0</v>
      </c>
      <c r="O1151" s="54">
        <f t="shared" si="276"/>
        <v>0</v>
      </c>
      <c r="P1151" s="54">
        <f t="shared" si="277"/>
        <v>0</v>
      </c>
      <c r="T1151">
        <f t="shared" si="278"/>
        <v>0</v>
      </c>
      <c r="U1151">
        <f t="shared" si="279"/>
        <v>0</v>
      </c>
      <c r="Y1151" t="s">
        <v>52</v>
      </c>
      <c r="Z1151" t="s">
        <v>399</v>
      </c>
    </row>
    <row r="1152" spans="2:26" ht="30" hidden="1" outlineLevel="1" x14ac:dyDescent="0.25">
      <c r="B1152" s="48">
        <v>7</v>
      </c>
      <c r="C1152" s="49" t="s">
        <v>407</v>
      </c>
      <c r="D1152" s="50" t="s">
        <v>72</v>
      </c>
      <c r="E1152" s="51"/>
      <c r="F1152" s="48">
        <v>2017</v>
      </c>
      <c r="G1152" s="52" t="s">
        <v>73</v>
      </c>
      <c r="H1152" s="57" t="s">
        <v>69</v>
      </c>
      <c r="I1152" s="58" t="s">
        <v>69</v>
      </c>
      <c r="J1152" s="53"/>
      <c r="K1152" s="54">
        <v>671</v>
      </c>
      <c r="L1152" s="53"/>
      <c r="M1152" s="54">
        <v>804</v>
      </c>
      <c r="N1152" s="59">
        <f t="shared" si="275"/>
        <v>0</v>
      </c>
      <c r="O1152" s="54">
        <f t="shared" si="276"/>
        <v>0</v>
      </c>
      <c r="P1152" s="54">
        <f t="shared" si="277"/>
        <v>0</v>
      </c>
      <c r="T1152">
        <f t="shared" si="278"/>
        <v>0</v>
      </c>
      <c r="U1152">
        <f t="shared" si="279"/>
        <v>0</v>
      </c>
      <c r="Y1152" t="s">
        <v>203</v>
      </c>
      <c r="Z1152" t="s">
        <v>399</v>
      </c>
    </row>
    <row r="1153" spans="2:26" ht="18.75" hidden="1" outlineLevel="1" x14ac:dyDescent="0.25">
      <c r="B1153" s="93" t="s">
        <v>48</v>
      </c>
      <c r="C1153" s="94"/>
      <c r="D1153" s="94"/>
      <c r="E1153" s="94"/>
      <c r="F1153" s="94"/>
      <c r="G1153" s="94"/>
      <c r="H1153" s="94"/>
      <c r="I1153" s="94"/>
      <c r="J1153" s="94"/>
      <c r="K1153" s="94"/>
      <c r="L1153" s="94"/>
      <c r="M1153" s="94"/>
      <c r="N1153" s="94"/>
      <c r="O1153" s="94"/>
      <c r="P1153" s="95"/>
      <c r="Z1153" t="s">
        <v>399</v>
      </c>
    </row>
    <row r="1154" spans="2:26" ht="45" hidden="1" outlineLevel="1" x14ac:dyDescent="0.25">
      <c r="B1154" s="48">
        <v>1</v>
      </c>
      <c r="C1154" s="49" t="s">
        <v>427</v>
      </c>
      <c r="D1154" s="50" t="s">
        <v>72</v>
      </c>
      <c r="E1154" s="51"/>
      <c r="F1154" s="48">
        <v>2018</v>
      </c>
      <c r="G1154" s="52" t="s">
        <v>73</v>
      </c>
      <c r="H1154" s="57" t="s">
        <v>69</v>
      </c>
      <c r="I1154" s="58" t="s">
        <v>69</v>
      </c>
      <c r="J1154" s="53"/>
      <c r="K1154" s="54">
        <v>698</v>
      </c>
      <c r="L1154" s="53"/>
      <c r="M1154" s="54">
        <v>836</v>
      </c>
      <c r="N1154" s="59">
        <f t="shared" ref="N1154:N1163" si="280">IF(F1154=2017,J1154*K1154+L1154*M1154,0)</f>
        <v>0</v>
      </c>
      <c r="O1154" s="54">
        <f t="shared" ref="O1154:O1163" si="281">IF(F1154=2018,J1154*K1154+L1154*M1154,0)</f>
        <v>0</v>
      </c>
      <c r="P1154" s="54">
        <f t="shared" ref="P1154:P1163" si="282">IF(F1154=2019,J1154*K1154+L1154*M1154,0)</f>
        <v>0</v>
      </c>
      <c r="T1154">
        <f t="shared" ref="T1154:T1163" si="283">J1154*K1154</f>
        <v>0</v>
      </c>
      <c r="U1154">
        <f t="shared" ref="U1154:U1163" si="284">L1154*M1154</f>
        <v>0</v>
      </c>
      <c r="Y1154" t="s">
        <v>52</v>
      </c>
      <c r="Z1154" t="s">
        <v>399</v>
      </c>
    </row>
    <row r="1155" spans="2:26" ht="30" hidden="1" outlineLevel="1" x14ac:dyDescent="0.25">
      <c r="B1155" s="48">
        <v>2</v>
      </c>
      <c r="C1155" s="49" t="s">
        <v>428</v>
      </c>
      <c r="D1155" s="50" t="s">
        <v>72</v>
      </c>
      <c r="E1155" s="51"/>
      <c r="F1155" s="48">
        <v>2017</v>
      </c>
      <c r="G1155" s="52" t="s">
        <v>73</v>
      </c>
      <c r="H1155" s="57" t="s">
        <v>69</v>
      </c>
      <c r="I1155" s="58" t="s">
        <v>69</v>
      </c>
      <c r="J1155" s="53"/>
      <c r="K1155" s="54">
        <v>555</v>
      </c>
      <c r="L1155" s="53"/>
      <c r="M1155" s="54">
        <v>664</v>
      </c>
      <c r="N1155" s="59">
        <f t="shared" si="280"/>
        <v>0</v>
      </c>
      <c r="O1155" s="54">
        <f t="shared" si="281"/>
        <v>0</v>
      </c>
      <c r="P1155" s="54">
        <f t="shared" si="282"/>
        <v>0</v>
      </c>
      <c r="T1155">
        <f t="shared" si="283"/>
        <v>0</v>
      </c>
      <c r="U1155">
        <f t="shared" si="284"/>
        <v>0</v>
      </c>
      <c r="Y1155" t="s">
        <v>52</v>
      </c>
      <c r="Z1155" t="s">
        <v>399</v>
      </c>
    </row>
    <row r="1156" spans="2:26" ht="30" hidden="1" outlineLevel="1" x14ac:dyDescent="0.25">
      <c r="B1156" s="48">
        <v>3</v>
      </c>
      <c r="C1156" s="49" t="s">
        <v>409</v>
      </c>
      <c r="D1156" s="50" t="s">
        <v>72</v>
      </c>
      <c r="E1156" s="51"/>
      <c r="F1156" s="48">
        <v>2017</v>
      </c>
      <c r="G1156" s="52" t="s">
        <v>73</v>
      </c>
      <c r="H1156" s="57" t="s">
        <v>69</v>
      </c>
      <c r="I1156" s="58" t="s">
        <v>69</v>
      </c>
      <c r="J1156" s="53"/>
      <c r="K1156" s="54">
        <v>589</v>
      </c>
      <c r="L1156" s="53"/>
      <c r="M1156" s="54">
        <v>705</v>
      </c>
      <c r="N1156" s="59">
        <f t="shared" si="280"/>
        <v>0</v>
      </c>
      <c r="O1156" s="54">
        <f t="shared" si="281"/>
        <v>0</v>
      </c>
      <c r="P1156" s="54">
        <f t="shared" si="282"/>
        <v>0</v>
      </c>
      <c r="T1156">
        <f t="shared" si="283"/>
        <v>0</v>
      </c>
      <c r="U1156">
        <f t="shared" si="284"/>
        <v>0</v>
      </c>
      <c r="Y1156" t="s">
        <v>52</v>
      </c>
      <c r="Z1156" t="s">
        <v>399</v>
      </c>
    </row>
    <row r="1157" spans="2:26" ht="30" hidden="1" outlineLevel="1" x14ac:dyDescent="0.25">
      <c r="B1157" s="48">
        <v>4</v>
      </c>
      <c r="C1157" s="49" t="s">
        <v>411</v>
      </c>
      <c r="D1157" s="50" t="s">
        <v>72</v>
      </c>
      <c r="E1157" s="51"/>
      <c r="F1157" s="48">
        <v>2017</v>
      </c>
      <c r="G1157" s="52" t="s">
        <v>73</v>
      </c>
      <c r="H1157" s="57" t="s">
        <v>69</v>
      </c>
      <c r="I1157" s="58" t="s">
        <v>69</v>
      </c>
      <c r="J1157" s="53"/>
      <c r="K1157" s="54">
        <v>516</v>
      </c>
      <c r="L1157" s="53"/>
      <c r="M1157" s="54">
        <v>618</v>
      </c>
      <c r="N1157" s="59">
        <f t="shared" si="280"/>
        <v>0</v>
      </c>
      <c r="O1157" s="54">
        <f t="shared" si="281"/>
        <v>0</v>
      </c>
      <c r="P1157" s="54">
        <f t="shared" si="282"/>
        <v>0</v>
      </c>
      <c r="T1157">
        <f t="shared" si="283"/>
        <v>0</v>
      </c>
      <c r="U1157">
        <f t="shared" si="284"/>
        <v>0</v>
      </c>
      <c r="Y1157" t="s">
        <v>52</v>
      </c>
      <c r="Z1157" t="s">
        <v>399</v>
      </c>
    </row>
    <row r="1158" spans="2:26" ht="30" hidden="1" outlineLevel="1" x14ac:dyDescent="0.25">
      <c r="B1158" s="48">
        <v>5</v>
      </c>
      <c r="C1158" s="49" t="s">
        <v>414</v>
      </c>
      <c r="D1158" s="50" t="s">
        <v>72</v>
      </c>
      <c r="E1158" s="51"/>
      <c r="F1158" s="48">
        <v>2018</v>
      </c>
      <c r="G1158" s="52" t="s">
        <v>73</v>
      </c>
      <c r="H1158" s="57" t="s">
        <v>69</v>
      </c>
      <c r="I1158" s="58" t="s">
        <v>69</v>
      </c>
      <c r="J1158" s="53"/>
      <c r="K1158" s="54">
        <v>698</v>
      </c>
      <c r="L1158" s="53"/>
      <c r="M1158" s="54">
        <v>836</v>
      </c>
      <c r="N1158" s="59">
        <f t="shared" si="280"/>
        <v>0</v>
      </c>
      <c r="O1158" s="54">
        <f t="shared" si="281"/>
        <v>0</v>
      </c>
      <c r="P1158" s="54">
        <f t="shared" si="282"/>
        <v>0</v>
      </c>
      <c r="T1158">
        <f t="shared" si="283"/>
        <v>0</v>
      </c>
      <c r="U1158">
        <f t="shared" si="284"/>
        <v>0</v>
      </c>
      <c r="Y1158" t="s">
        <v>52</v>
      </c>
      <c r="Z1158" t="s">
        <v>399</v>
      </c>
    </row>
    <row r="1159" spans="2:26" ht="30" hidden="1" outlineLevel="1" x14ac:dyDescent="0.25">
      <c r="B1159" s="48">
        <v>6</v>
      </c>
      <c r="C1159" s="49" t="s">
        <v>416</v>
      </c>
      <c r="D1159" s="50" t="s">
        <v>72</v>
      </c>
      <c r="E1159" s="51"/>
      <c r="F1159" s="48">
        <v>2017</v>
      </c>
      <c r="G1159" s="52" t="s">
        <v>73</v>
      </c>
      <c r="H1159" s="57" t="s">
        <v>69</v>
      </c>
      <c r="I1159" s="58" t="s">
        <v>69</v>
      </c>
      <c r="J1159" s="53"/>
      <c r="K1159" s="54">
        <v>417</v>
      </c>
      <c r="L1159" s="53"/>
      <c r="M1159" s="54">
        <v>500</v>
      </c>
      <c r="N1159" s="59">
        <f t="shared" si="280"/>
        <v>0</v>
      </c>
      <c r="O1159" s="54">
        <f t="shared" si="281"/>
        <v>0</v>
      </c>
      <c r="P1159" s="54">
        <f t="shared" si="282"/>
        <v>0</v>
      </c>
      <c r="T1159">
        <f t="shared" si="283"/>
        <v>0</v>
      </c>
      <c r="U1159">
        <f t="shared" si="284"/>
        <v>0</v>
      </c>
      <c r="Y1159" t="s">
        <v>429</v>
      </c>
      <c r="Z1159" t="s">
        <v>399</v>
      </c>
    </row>
    <row r="1160" spans="2:26" ht="45" hidden="1" outlineLevel="1" x14ac:dyDescent="0.25">
      <c r="B1160" s="48">
        <v>7</v>
      </c>
      <c r="C1160" s="49" t="s">
        <v>421</v>
      </c>
      <c r="D1160" s="50" t="s">
        <v>72</v>
      </c>
      <c r="E1160" s="51"/>
      <c r="F1160" s="48">
        <v>2019</v>
      </c>
      <c r="G1160" s="52" t="s">
        <v>73</v>
      </c>
      <c r="H1160" s="57" t="s">
        <v>69</v>
      </c>
      <c r="I1160" s="58" t="s">
        <v>69</v>
      </c>
      <c r="J1160" s="53"/>
      <c r="K1160" s="54">
        <v>698</v>
      </c>
      <c r="L1160" s="53"/>
      <c r="M1160" s="54">
        <v>836</v>
      </c>
      <c r="N1160" s="59">
        <f t="shared" si="280"/>
        <v>0</v>
      </c>
      <c r="O1160" s="54">
        <f t="shared" si="281"/>
        <v>0</v>
      </c>
      <c r="P1160" s="54">
        <f t="shared" si="282"/>
        <v>0</v>
      </c>
      <c r="T1160">
        <f t="shared" si="283"/>
        <v>0</v>
      </c>
      <c r="U1160">
        <f t="shared" si="284"/>
        <v>0</v>
      </c>
      <c r="Y1160" t="s">
        <v>52</v>
      </c>
      <c r="Z1160" t="s">
        <v>399</v>
      </c>
    </row>
    <row r="1161" spans="2:26" ht="30" hidden="1" outlineLevel="1" x14ac:dyDescent="0.25">
      <c r="B1161" s="48">
        <v>8</v>
      </c>
      <c r="C1161" s="49" t="s">
        <v>430</v>
      </c>
      <c r="D1161" s="50" t="s">
        <v>72</v>
      </c>
      <c r="E1161" s="51"/>
      <c r="F1161" s="48">
        <v>2019</v>
      </c>
      <c r="G1161" s="52" t="s">
        <v>73</v>
      </c>
      <c r="H1161" s="57" t="s">
        <v>69</v>
      </c>
      <c r="I1161" s="58" t="s">
        <v>69</v>
      </c>
      <c r="J1161" s="53"/>
      <c r="K1161" s="54">
        <v>698</v>
      </c>
      <c r="L1161" s="53"/>
      <c r="M1161" s="54">
        <v>836</v>
      </c>
      <c r="N1161" s="59">
        <f t="shared" si="280"/>
        <v>0</v>
      </c>
      <c r="O1161" s="54">
        <f t="shared" si="281"/>
        <v>0</v>
      </c>
      <c r="P1161" s="54">
        <f t="shared" si="282"/>
        <v>0</v>
      </c>
      <c r="T1161">
        <f t="shared" si="283"/>
        <v>0</v>
      </c>
      <c r="U1161">
        <f t="shared" si="284"/>
        <v>0</v>
      </c>
      <c r="Y1161" t="s">
        <v>52</v>
      </c>
      <c r="Z1161" t="s">
        <v>399</v>
      </c>
    </row>
    <row r="1162" spans="2:26" ht="30" hidden="1" outlineLevel="1" x14ac:dyDescent="0.25">
      <c r="B1162" s="48">
        <v>9</v>
      </c>
      <c r="C1162" s="49" t="s">
        <v>422</v>
      </c>
      <c r="D1162" s="50" t="s">
        <v>72</v>
      </c>
      <c r="E1162" s="51"/>
      <c r="F1162" s="48">
        <v>2019</v>
      </c>
      <c r="G1162" s="52" t="s">
        <v>73</v>
      </c>
      <c r="H1162" s="57" t="s">
        <v>69</v>
      </c>
      <c r="I1162" s="58" t="s">
        <v>69</v>
      </c>
      <c r="J1162" s="53"/>
      <c r="K1162" s="54">
        <v>698</v>
      </c>
      <c r="L1162" s="53"/>
      <c r="M1162" s="54">
        <v>836</v>
      </c>
      <c r="N1162" s="59">
        <f t="shared" si="280"/>
        <v>0</v>
      </c>
      <c r="O1162" s="54">
        <f t="shared" si="281"/>
        <v>0</v>
      </c>
      <c r="P1162" s="54">
        <f t="shared" si="282"/>
        <v>0</v>
      </c>
      <c r="T1162">
        <f t="shared" si="283"/>
        <v>0</v>
      </c>
      <c r="U1162">
        <f t="shared" si="284"/>
        <v>0</v>
      </c>
      <c r="Y1162" t="s">
        <v>52</v>
      </c>
      <c r="Z1162" t="s">
        <v>399</v>
      </c>
    </row>
    <row r="1163" spans="2:26" ht="30" hidden="1" outlineLevel="1" x14ac:dyDescent="0.25">
      <c r="B1163" s="48">
        <v>10</v>
      </c>
      <c r="C1163" s="49" t="s">
        <v>424</v>
      </c>
      <c r="D1163" s="50" t="s">
        <v>72</v>
      </c>
      <c r="E1163" s="51"/>
      <c r="F1163" s="48">
        <v>2017</v>
      </c>
      <c r="G1163" s="52" t="s">
        <v>73</v>
      </c>
      <c r="H1163" s="57" t="s">
        <v>69</v>
      </c>
      <c r="I1163" s="58" t="s">
        <v>69</v>
      </c>
      <c r="J1163" s="53"/>
      <c r="K1163" s="54">
        <v>488</v>
      </c>
      <c r="L1163" s="53"/>
      <c r="M1163" s="54">
        <v>584</v>
      </c>
      <c r="N1163" s="59">
        <f t="shared" si="280"/>
        <v>0</v>
      </c>
      <c r="O1163" s="54">
        <f t="shared" si="281"/>
        <v>0</v>
      </c>
      <c r="P1163" s="54">
        <f t="shared" si="282"/>
        <v>0</v>
      </c>
      <c r="T1163">
        <f t="shared" si="283"/>
        <v>0</v>
      </c>
      <c r="U1163">
        <f t="shared" si="284"/>
        <v>0</v>
      </c>
      <c r="Y1163" t="s">
        <v>52</v>
      </c>
      <c r="Z1163" t="s">
        <v>399</v>
      </c>
    </row>
    <row r="1164" spans="2:26" hidden="1" outlineLevel="1" x14ac:dyDescent="0.25">
      <c r="Z1164" t="s">
        <v>399</v>
      </c>
    </row>
    <row r="1165" spans="2:26" ht="18.75" hidden="1" outlineLevel="1" x14ac:dyDescent="0.25">
      <c r="B1165" s="39" t="s">
        <v>79</v>
      </c>
      <c r="C1165" s="40"/>
      <c r="D1165" s="55"/>
      <c r="E1165" s="41"/>
      <c r="F1165" s="56"/>
      <c r="G1165" s="40"/>
      <c r="H1165" s="41"/>
      <c r="I1165" s="42"/>
      <c r="J1165" s="56"/>
      <c r="K1165" s="42"/>
      <c r="L1165" s="41"/>
      <c r="M1165" s="42"/>
      <c r="N1165" s="41"/>
      <c r="O1165" s="41"/>
      <c r="P1165" s="56"/>
      <c r="Z1165" t="s">
        <v>399</v>
      </c>
    </row>
    <row r="1166" spans="2:26" ht="38.25" hidden="1" outlineLevel="1" x14ac:dyDescent="0.25">
      <c r="B1166" s="43" t="s">
        <v>23</v>
      </c>
      <c r="C1166" s="44" t="s">
        <v>24</v>
      </c>
      <c r="D1166" s="44" t="s">
        <v>25</v>
      </c>
      <c r="E1166" s="44" t="s">
        <v>26</v>
      </c>
      <c r="F1166" s="44" t="s">
        <v>27</v>
      </c>
      <c r="G1166" s="44" t="s">
        <v>28</v>
      </c>
      <c r="H1166" s="44" t="s">
        <v>69</v>
      </c>
      <c r="I1166" s="45" t="s">
        <v>69</v>
      </c>
      <c r="J1166" s="44" t="s">
        <v>80</v>
      </c>
      <c r="K1166" s="45" t="s">
        <v>81</v>
      </c>
      <c r="L1166" s="44" t="s">
        <v>82</v>
      </c>
      <c r="M1166" s="45" t="s">
        <v>83</v>
      </c>
      <c r="N1166" s="46">
        <v>2017</v>
      </c>
      <c r="O1166" s="46">
        <v>2018</v>
      </c>
      <c r="P1166" s="47">
        <v>2019</v>
      </c>
      <c r="Z1166" t="s">
        <v>399</v>
      </c>
    </row>
    <row r="1167" spans="2:26" ht="15.75" hidden="1" outlineLevel="1" x14ac:dyDescent="0.25">
      <c r="B1167" s="48">
        <v>1</v>
      </c>
      <c r="C1167" s="49" t="s">
        <v>431</v>
      </c>
      <c r="D1167" s="50" t="s">
        <v>85</v>
      </c>
      <c r="E1167" s="51"/>
      <c r="F1167" s="48">
        <v>2019</v>
      </c>
      <c r="G1167" s="52" t="s">
        <v>85</v>
      </c>
      <c r="H1167" s="57" t="s">
        <v>69</v>
      </c>
      <c r="I1167" s="58" t="s">
        <v>69</v>
      </c>
      <c r="J1167" s="53"/>
      <c r="K1167" s="54">
        <v>3000</v>
      </c>
      <c r="L1167" s="53"/>
      <c r="M1167" s="54">
        <v>4000</v>
      </c>
      <c r="N1167" s="59">
        <f>IF(F1167=2017,J1167*K1167+L1167*M1167,0)</f>
        <v>0</v>
      </c>
      <c r="O1167" s="54">
        <f>IF(F1167=2018,J1167*K1167+L1167*M1167,0)</f>
        <v>0</v>
      </c>
      <c r="P1167" s="54">
        <f>IF(F1167=2019,J1167*K1167+L1167*M1167,0)</f>
        <v>0</v>
      </c>
      <c r="V1167">
        <f>J1167*K1167</f>
        <v>0</v>
      </c>
      <c r="W1167">
        <f>L1167*M1167</f>
        <v>0</v>
      </c>
      <c r="Y1167" t="s">
        <v>52</v>
      </c>
      <c r="Z1167" t="s">
        <v>399</v>
      </c>
    </row>
    <row r="1168" spans="2:26" hidden="1" outlineLevel="1" x14ac:dyDescent="0.25">
      <c r="Z1168" t="s">
        <v>399</v>
      </c>
    </row>
    <row r="1169" spans="2:26" ht="15.75" thickBot="1" x14ac:dyDescent="0.3"/>
    <row r="1170" spans="2:26" ht="39" thickBot="1" x14ac:dyDescent="0.3">
      <c r="B1170" s="96" t="s">
        <v>432</v>
      </c>
      <c r="C1170" s="97"/>
      <c r="D1170" s="97"/>
      <c r="E1170" s="102" t="s">
        <v>3</v>
      </c>
      <c r="F1170" s="103"/>
      <c r="G1170" s="4" t="s">
        <v>4</v>
      </c>
      <c r="H1170" s="4" t="s">
        <v>5</v>
      </c>
      <c r="I1170" s="4" t="s">
        <v>6</v>
      </c>
      <c r="J1170" s="4" t="s">
        <v>7</v>
      </c>
      <c r="K1170" s="5" t="s">
        <v>8</v>
      </c>
      <c r="L1170" s="6" t="s">
        <v>9</v>
      </c>
      <c r="M1170" s="7"/>
      <c r="N1170" s="8">
        <v>2017</v>
      </c>
      <c r="O1170" s="9">
        <v>2018</v>
      </c>
      <c r="P1170" s="10">
        <v>2019</v>
      </c>
      <c r="Z1170" t="s">
        <v>432</v>
      </c>
    </row>
    <row r="1171" spans="2:26" ht="15.75" x14ac:dyDescent="0.25">
      <c r="B1171" s="98"/>
      <c r="C1171" s="99"/>
      <c r="D1171" s="99"/>
      <c r="E1171" s="104">
        <v>0</v>
      </c>
      <c r="F1171" s="105"/>
      <c r="G1171" s="11" t="s">
        <v>10</v>
      </c>
      <c r="H1171" s="12">
        <f>SUBTOTAL(2,I1188:I1193,I1195:I1208,I1210:I1213)</f>
        <v>24</v>
      </c>
      <c r="I1171" s="13">
        <f>SUM(I1188:I1193,I1195:I1208,I1210:I1213)/H1171</f>
        <v>689.88333333333355</v>
      </c>
      <c r="J1171" s="14" t="s">
        <v>11</v>
      </c>
      <c r="K1171" s="15">
        <f>SUM(H1188:H1193,H1195:H1208,H1210:H1213)</f>
        <v>0</v>
      </c>
      <c r="L1171" s="16">
        <f>Q1171</f>
        <v>0</v>
      </c>
      <c r="M1171" s="17"/>
      <c r="N1171" s="110">
        <f>SUM(N1188:N1193,N1195:N1208,N1210:N1213,N1218:N1220,N1222:N1234,N1236:N1239,N1243:N1243)</f>
        <v>0</v>
      </c>
      <c r="O1171" s="113">
        <f>SUM(O1188:O1193,O1195:O1208,O1210:O1213,O1218:O1220,O1222:O1234,O1236:O1239,O1243:O1243)</f>
        <v>0</v>
      </c>
      <c r="P1171" s="86">
        <f>SUM(P1188:P1193,P1195:P1208,P1210:P1213,P1218:P1220,P1222:P1234,P1236:P1239,P1243:P1243)</f>
        <v>0</v>
      </c>
      <c r="Q1171">
        <f>SUM(Q1188:Q1193,Q1195:Q1208,Q1210:Q1213)</f>
        <v>0</v>
      </c>
      <c r="R1171">
        <f>SUM(R1188:R1193,R1195:R1208,R1210:R1213)</f>
        <v>0</v>
      </c>
      <c r="S1171">
        <f>SUM(S1188:S1193,S1195:S1208,S1210:S1213)</f>
        <v>0</v>
      </c>
      <c r="T1171">
        <f>SUM(T1218:T1220,T1222:T1234,T1236:T1239)</f>
        <v>0</v>
      </c>
      <c r="U1171">
        <f>SUM(U1218:U1220,U1222:U1234,U1236:U1239)</f>
        <v>0</v>
      </c>
      <c r="V1171">
        <f>SUM(V1243:V1243)</f>
        <v>0</v>
      </c>
      <c r="W1171">
        <f>SUM(W1243:W1243)</f>
        <v>0</v>
      </c>
      <c r="Z1171" t="s">
        <v>432</v>
      </c>
    </row>
    <row r="1172" spans="2:26" ht="31.5" x14ac:dyDescent="0.25">
      <c r="B1172" s="98"/>
      <c r="C1172" s="99"/>
      <c r="D1172" s="99"/>
      <c r="E1172" s="106"/>
      <c r="F1172" s="107"/>
      <c r="G1172" s="11" t="s">
        <v>12</v>
      </c>
      <c r="H1172" s="12">
        <f>SUBTOTAL(2,K1188:K1193,K1195:K1208,K1210:K1213)</f>
        <v>24</v>
      </c>
      <c r="I1172" s="13">
        <f>SUM(K1188:K1193,K1195:K1208,K1210:K1213)/H1172</f>
        <v>518.70833333333326</v>
      </c>
      <c r="J1172" s="14" t="s">
        <v>13</v>
      </c>
      <c r="K1172" s="15">
        <f>SUM(J1188:J1193,J1195:J1208,J1210:J1213)</f>
        <v>0</v>
      </c>
      <c r="L1172" s="16">
        <f>R1171</f>
        <v>0</v>
      </c>
      <c r="M1172" s="18"/>
      <c r="N1172" s="111"/>
      <c r="O1172" s="114"/>
      <c r="P1172" s="87"/>
      <c r="Z1172" t="s">
        <v>432</v>
      </c>
    </row>
    <row r="1173" spans="2:26" ht="31.5" x14ac:dyDescent="0.25">
      <c r="B1173" s="98"/>
      <c r="C1173" s="99"/>
      <c r="D1173" s="99"/>
      <c r="E1173" s="106"/>
      <c r="F1173" s="107"/>
      <c r="G1173" s="11" t="s">
        <v>14</v>
      </c>
      <c r="H1173" s="12">
        <f>SUBTOTAL(2,M1188:M1193,M1195:M1208,M1210:M1213)</f>
        <v>24</v>
      </c>
      <c r="I1173" s="13">
        <f>SUM(M1188:M1193,M1195:M1208,M1210:M1213)/H1173</f>
        <v>621.4666666666667</v>
      </c>
      <c r="J1173" s="14" t="s">
        <v>13</v>
      </c>
      <c r="K1173" s="15">
        <f>SUM(L1188:L1193,L1195:L1208,L1210:L1213)</f>
        <v>0</v>
      </c>
      <c r="L1173" s="16">
        <f>S1171</f>
        <v>0</v>
      </c>
      <c r="M1173" s="18"/>
      <c r="N1173" s="111"/>
      <c r="O1173" s="114"/>
      <c r="P1173" s="87"/>
      <c r="Z1173" t="s">
        <v>432</v>
      </c>
    </row>
    <row r="1174" spans="2:26" ht="31.5" x14ac:dyDescent="0.25">
      <c r="B1174" s="98"/>
      <c r="C1174" s="99"/>
      <c r="D1174" s="99"/>
      <c r="E1174" s="106"/>
      <c r="F1174" s="107"/>
      <c r="G1174" s="11" t="s">
        <v>15</v>
      </c>
      <c r="H1174" s="12">
        <f>SUBTOTAL(2,K1218:K1220,K1222:K1234,K1236:K1239)</f>
        <v>20</v>
      </c>
      <c r="I1174" s="13">
        <f>SUM(K1218:K1220,K1222:K1234,K1236:K1239)/H1174</f>
        <v>608.85</v>
      </c>
      <c r="J1174" s="14" t="s">
        <v>13</v>
      </c>
      <c r="K1174" s="15">
        <f>SUM(J1218:J1220,J1222:J1234,J1236:J1239)</f>
        <v>0</v>
      </c>
      <c r="L1174" s="16">
        <f>T1171</f>
        <v>0</v>
      </c>
      <c r="M1174" s="18"/>
      <c r="N1174" s="111"/>
      <c r="O1174" s="114"/>
      <c r="P1174" s="87"/>
      <c r="Z1174" t="s">
        <v>432</v>
      </c>
    </row>
    <row r="1175" spans="2:26" ht="31.5" x14ac:dyDescent="0.25">
      <c r="B1175" s="98"/>
      <c r="C1175" s="99"/>
      <c r="D1175" s="99"/>
      <c r="E1175" s="106"/>
      <c r="F1175" s="107"/>
      <c r="G1175" s="11" t="s">
        <v>16</v>
      </c>
      <c r="H1175" s="12">
        <f>SUBTOTAL(2,M1218:M1220,M1222:M1234,M1236:M1239)</f>
        <v>20</v>
      </c>
      <c r="I1175" s="13">
        <f>SUM(M1218:M1220,M1222:M1234,M1236:M1239)/H1175</f>
        <v>729.9</v>
      </c>
      <c r="J1175" s="14" t="s">
        <v>13</v>
      </c>
      <c r="K1175" s="15">
        <f>SUM(L1218:L1220,L1222:L1234,L1236:L1239)</f>
        <v>0</v>
      </c>
      <c r="L1175" s="16">
        <f>U1171</f>
        <v>0</v>
      </c>
      <c r="M1175" s="18"/>
      <c r="N1175" s="111"/>
      <c r="O1175" s="114"/>
      <c r="P1175" s="87"/>
      <c r="Z1175" t="s">
        <v>432</v>
      </c>
    </row>
    <row r="1176" spans="2:26" ht="31.5" x14ac:dyDescent="0.25">
      <c r="B1176" s="98"/>
      <c r="C1176" s="99"/>
      <c r="D1176" s="99"/>
      <c r="E1176" s="106"/>
      <c r="F1176" s="107"/>
      <c r="G1176" s="11" t="s">
        <v>17</v>
      </c>
      <c r="H1176" s="12">
        <f>SUBTOTAL(2,K1243:K1243)</f>
        <v>1</v>
      </c>
      <c r="I1176" s="13">
        <f>SUM(K1243:K1243)/H1176</f>
        <v>2400</v>
      </c>
      <c r="J1176" s="14" t="s">
        <v>13</v>
      </c>
      <c r="K1176" s="15">
        <f>SUM(J1243:J1243)</f>
        <v>0</v>
      </c>
      <c r="L1176" s="16">
        <f>V1171</f>
        <v>0</v>
      </c>
      <c r="M1176" s="18"/>
      <c r="N1176" s="111"/>
      <c r="O1176" s="114"/>
      <c r="P1176" s="87"/>
      <c r="Z1176" t="s">
        <v>432</v>
      </c>
    </row>
    <row r="1177" spans="2:26" ht="32.25" thickBot="1" x14ac:dyDescent="0.3">
      <c r="B1177" s="98"/>
      <c r="C1177" s="99"/>
      <c r="D1177" s="99"/>
      <c r="E1177" s="106"/>
      <c r="F1177" s="107"/>
      <c r="G1177" s="11" t="s">
        <v>18</v>
      </c>
      <c r="H1177" s="19">
        <f>SUBTOTAL(2,M1243:M1243)</f>
        <v>1</v>
      </c>
      <c r="I1177" s="20">
        <f>SUM(M1243:M1243)/H1177</f>
        <v>3200</v>
      </c>
      <c r="J1177" s="21" t="s">
        <v>13</v>
      </c>
      <c r="K1177" s="22">
        <f>SUM(L1243:L1243)</f>
        <v>0</v>
      </c>
      <c r="L1177" s="23">
        <f>W1171</f>
        <v>0</v>
      </c>
      <c r="M1177" s="18"/>
      <c r="N1177" s="111"/>
      <c r="O1177" s="114"/>
      <c r="P1177" s="87"/>
      <c r="Z1177" t="s">
        <v>432</v>
      </c>
    </row>
    <row r="1178" spans="2:26" ht="16.5" thickBot="1" x14ac:dyDescent="0.3">
      <c r="B1178" s="100"/>
      <c r="C1178" s="101"/>
      <c r="D1178" s="101"/>
      <c r="E1178" s="108"/>
      <c r="F1178" s="109"/>
      <c r="G1178" s="24" t="s">
        <v>19</v>
      </c>
      <c r="H1178" s="25"/>
      <c r="I1178" s="25"/>
      <c r="J1178" s="25"/>
      <c r="K1178" s="26">
        <f>SUM(K1171:K1177)</f>
        <v>0</v>
      </c>
      <c r="L1178" s="27">
        <f>SUM(L1171:L1177)</f>
        <v>0</v>
      </c>
      <c r="M1178" s="18"/>
      <c r="N1178" s="112"/>
      <c r="O1178" s="115"/>
      <c r="P1178" s="88"/>
      <c r="Z1178" t="s">
        <v>432</v>
      </c>
    </row>
    <row r="1179" spans="2:26" ht="15.75" collapsed="1" thickBot="1" x14ac:dyDescent="0.3">
      <c r="B1179" s="89" t="s">
        <v>20</v>
      </c>
      <c r="C1179" s="90"/>
      <c r="D1179" s="90"/>
      <c r="E1179" s="91"/>
      <c r="F1179" s="91"/>
      <c r="G1179" s="91"/>
      <c r="H1179" s="91"/>
      <c r="I1179" s="91"/>
      <c r="J1179" s="91"/>
      <c r="K1179" s="91"/>
      <c r="L1179" s="91"/>
      <c r="M1179" s="91"/>
      <c r="N1179" s="91"/>
      <c r="O1179" s="91"/>
      <c r="P1179" s="92"/>
      <c r="Z1179" t="s">
        <v>432</v>
      </c>
    </row>
    <row r="1180" spans="2:26" hidden="1" outlineLevel="1" x14ac:dyDescent="0.25">
      <c r="B1180" s="28" t="s">
        <v>21</v>
      </c>
      <c r="C1180" s="29"/>
      <c r="D1180" s="29"/>
      <c r="E1180" s="30"/>
      <c r="F1180" s="30"/>
      <c r="G1180" s="29"/>
      <c r="H1180" s="30"/>
      <c r="I1180" s="31"/>
      <c r="J1180" s="30"/>
      <c r="K1180" s="31"/>
      <c r="L1180" s="30"/>
      <c r="M1180" s="31"/>
      <c r="N1180" s="30"/>
      <c r="O1180" s="30"/>
      <c r="P1180" s="32"/>
      <c r="Z1180" t="s">
        <v>432</v>
      </c>
    </row>
    <row r="1181" spans="2:26" hidden="1" outlineLevel="1" x14ac:dyDescent="0.25">
      <c r="B1181" s="33" t="s">
        <v>432</v>
      </c>
      <c r="C1181" s="29"/>
      <c r="D1181" s="29"/>
      <c r="E1181" s="30"/>
      <c r="F1181" s="30"/>
      <c r="G1181" s="29"/>
      <c r="H1181" s="30"/>
      <c r="I1181" s="31"/>
      <c r="J1181" s="30"/>
      <c r="K1181" s="31"/>
      <c r="L1181" s="30"/>
      <c r="M1181" s="31"/>
      <c r="N1181" s="30"/>
      <c r="O1181" s="30"/>
      <c r="P1181" s="32"/>
      <c r="Z1181" t="s">
        <v>432</v>
      </c>
    </row>
    <row r="1182" spans="2:26" hidden="1" outlineLevel="1" x14ac:dyDescent="0.25">
      <c r="B1182" s="28"/>
      <c r="C1182" s="29"/>
      <c r="D1182" s="29"/>
      <c r="E1182" s="30"/>
      <c r="F1182" s="30"/>
      <c r="G1182" s="29"/>
      <c r="H1182" s="30"/>
      <c r="I1182" s="31"/>
      <c r="J1182" s="30"/>
      <c r="K1182" s="31"/>
      <c r="L1182" s="30"/>
      <c r="M1182" s="31"/>
      <c r="N1182" s="30"/>
      <c r="O1182" s="30"/>
      <c r="P1182" s="32"/>
      <c r="Z1182" t="s">
        <v>432</v>
      </c>
    </row>
    <row r="1183" spans="2:26" hidden="1" outlineLevel="1" x14ac:dyDescent="0.25">
      <c r="B1183" s="34"/>
      <c r="C1183" s="29"/>
      <c r="D1183" s="29"/>
      <c r="E1183" s="30"/>
      <c r="F1183" s="30"/>
      <c r="G1183" s="29"/>
      <c r="H1183" s="30"/>
      <c r="I1183" s="31"/>
      <c r="J1183" s="30"/>
      <c r="K1183" s="31"/>
      <c r="L1183" s="30"/>
      <c r="M1183" s="31"/>
      <c r="N1183" s="30"/>
      <c r="O1183" s="30"/>
      <c r="P1183" s="32"/>
      <c r="Z1183" t="s">
        <v>432</v>
      </c>
    </row>
    <row r="1184" spans="2:26" hidden="1" outlineLevel="1" x14ac:dyDescent="0.25">
      <c r="B1184" s="35"/>
      <c r="C1184" s="36"/>
      <c r="D1184" s="36"/>
      <c r="E1184" s="37"/>
      <c r="F1184" s="37"/>
      <c r="G1184" s="36"/>
      <c r="H1184" s="37"/>
      <c r="I1184" s="18"/>
      <c r="J1184" s="37"/>
      <c r="K1184" s="18"/>
      <c r="L1184" s="37"/>
      <c r="M1184" s="18"/>
      <c r="N1184" s="37"/>
      <c r="O1184" s="37"/>
      <c r="P1184" s="38"/>
      <c r="Z1184" t="s">
        <v>432</v>
      </c>
    </row>
    <row r="1185" spans="2:26" ht="18.75" hidden="1" outlineLevel="1" x14ac:dyDescent="0.25">
      <c r="B1185" s="39" t="s">
        <v>22</v>
      </c>
      <c r="C1185" s="40"/>
      <c r="D1185" s="40"/>
      <c r="E1185" s="41"/>
      <c r="F1185" s="41"/>
      <c r="G1185" s="40"/>
      <c r="H1185" s="41"/>
      <c r="I1185" s="42"/>
      <c r="J1185" s="41"/>
      <c r="K1185" s="42"/>
      <c r="L1185" s="41"/>
      <c r="M1185" s="42"/>
      <c r="N1185" s="41"/>
      <c r="O1185" s="41"/>
      <c r="P1185" s="41"/>
      <c r="Z1185" t="s">
        <v>432</v>
      </c>
    </row>
    <row r="1186" spans="2:26" ht="51" hidden="1" outlineLevel="1" x14ac:dyDescent="0.25">
      <c r="B1186" s="43" t="s">
        <v>23</v>
      </c>
      <c r="C1186" s="44" t="s">
        <v>24</v>
      </c>
      <c r="D1186" s="44" t="s">
        <v>25</v>
      </c>
      <c r="E1186" s="44" t="s">
        <v>26</v>
      </c>
      <c r="F1186" s="44" t="s">
        <v>27</v>
      </c>
      <c r="G1186" s="44" t="s">
        <v>28</v>
      </c>
      <c r="H1186" s="44" t="s">
        <v>29</v>
      </c>
      <c r="I1186" s="45" t="s">
        <v>30</v>
      </c>
      <c r="J1186" s="44" t="s">
        <v>620</v>
      </c>
      <c r="K1186" s="45" t="s">
        <v>31</v>
      </c>
      <c r="L1186" s="44" t="s">
        <v>621</v>
      </c>
      <c r="M1186" s="45" t="s">
        <v>32</v>
      </c>
      <c r="N1186" s="46">
        <v>2017</v>
      </c>
      <c r="O1186" s="46">
        <v>2018</v>
      </c>
      <c r="P1186" s="47">
        <v>2019</v>
      </c>
      <c r="Z1186" t="s">
        <v>432</v>
      </c>
    </row>
    <row r="1187" spans="2:26" ht="18.75" hidden="1" outlineLevel="1" x14ac:dyDescent="0.25">
      <c r="B1187" s="93" t="s">
        <v>87</v>
      </c>
      <c r="C1187" s="94"/>
      <c r="D1187" s="94"/>
      <c r="E1187" s="94"/>
      <c r="F1187" s="94"/>
      <c r="G1187" s="94"/>
      <c r="H1187" s="94"/>
      <c r="I1187" s="94"/>
      <c r="J1187" s="94"/>
      <c r="K1187" s="94"/>
      <c r="L1187" s="94"/>
      <c r="M1187" s="94"/>
      <c r="N1187" s="94"/>
      <c r="O1187" s="94"/>
      <c r="P1187" s="95"/>
      <c r="Z1187" t="s">
        <v>432</v>
      </c>
    </row>
    <row r="1188" spans="2:26" ht="15.75" hidden="1" outlineLevel="1" x14ac:dyDescent="0.25">
      <c r="B1188" s="48">
        <v>1</v>
      </c>
      <c r="C1188" s="49" t="s">
        <v>88</v>
      </c>
      <c r="D1188" s="50" t="s">
        <v>35</v>
      </c>
      <c r="E1188" s="51">
        <v>368</v>
      </c>
      <c r="F1188" s="48">
        <v>2017</v>
      </c>
      <c r="G1188" s="52" t="s">
        <v>36</v>
      </c>
      <c r="H1188" s="53"/>
      <c r="I1188" s="54">
        <v>892.1</v>
      </c>
      <c r="J1188" s="53"/>
      <c r="K1188" s="54">
        <v>670.24</v>
      </c>
      <c r="L1188" s="53"/>
      <c r="M1188" s="54">
        <v>803.57999999999993</v>
      </c>
      <c r="N1188" s="54">
        <f t="shared" ref="N1188:N1193" si="285">IF(F1188=2017,H1188*I1188+J1188*K1188+L1188*M1188,0)</f>
        <v>0</v>
      </c>
      <c r="O1188" s="54">
        <f t="shared" ref="O1188:O1193" si="286">IF(F1188=2018,H1188*I1188+J1188*K1188+L1188*M1188,0)</f>
        <v>0</v>
      </c>
      <c r="P1188" s="54">
        <f t="shared" ref="P1188:P1193" si="287">IF(F1188=2019,H1188*I1188+J1188*K1188+L1188*M1188,0)</f>
        <v>0</v>
      </c>
      <c r="Q1188">
        <f t="shared" ref="Q1188:Q1193" si="288">H1188*I1188</f>
        <v>0</v>
      </c>
      <c r="R1188">
        <f t="shared" ref="R1188:R1193" si="289">J1188*K1188</f>
        <v>0</v>
      </c>
      <c r="S1188">
        <f t="shared" ref="S1188:S1193" si="290">L1188*M1188</f>
        <v>0</v>
      </c>
      <c r="Y1188" t="s">
        <v>89</v>
      </c>
      <c r="Z1188" t="s">
        <v>432</v>
      </c>
    </row>
    <row r="1189" spans="2:26" ht="15.75" hidden="1" outlineLevel="1" x14ac:dyDescent="0.25">
      <c r="B1189" s="48">
        <v>2</v>
      </c>
      <c r="C1189" s="49" t="s">
        <v>88</v>
      </c>
      <c r="D1189" s="50" t="s">
        <v>90</v>
      </c>
      <c r="E1189" s="51">
        <v>288</v>
      </c>
      <c r="F1189" s="48">
        <v>2017</v>
      </c>
      <c r="G1189" s="52" t="s">
        <v>36</v>
      </c>
      <c r="H1189" s="53"/>
      <c r="I1189" s="54">
        <v>517</v>
      </c>
      <c r="J1189" s="53"/>
      <c r="K1189" s="54">
        <v>388.21999999999997</v>
      </c>
      <c r="L1189" s="53"/>
      <c r="M1189" s="54">
        <v>466.09999999999997</v>
      </c>
      <c r="N1189" s="54">
        <f t="shared" si="285"/>
        <v>0</v>
      </c>
      <c r="O1189" s="54">
        <f t="shared" si="286"/>
        <v>0</v>
      </c>
      <c r="P1189" s="54">
        <f t="shared" si="287"/>
        <v>0</v>
      </c>
      <c r="Q1189">
        <f t="shared" si="288"/>
        <v>0</v>
      </c>
      <c r="R1189">
        <f t="shared" si="289"/>
        <v>0</v>
      </c>
      <c r="S1189">
        <f t="shared" si="290"/>
        <v>0</v>
      </c>
      <c r="Y1189" t="s">
        <v>91</v>
      </c>
      <c r="Z1189" t="s">
        <v>432</v>
      </c>
    </row>
    <row r="1190" spans="2:26" ht="30" hidden="1" outlineLevel="1" x14ac:dyDescent="0.25">
      <c r="B1190" s="48">
        <v>3</v>
      </c>
      <c r="C1190" s="49" t="s">
        <v>92</v>
      </c>
      <c r="D1190" s="50" t="s">
        <v>35</v>
      </c>
      <c r="E1190" s="51">
        <v>352</v>
      </c>
      <c r="F1190" s="48">
        <v>2017</v>
      </c>
      <c r="G1190" s="52" t="s">
        <v>36</v>
      </c>
      <c r="H1190" s="53"/>
      <c r="I1190" s="54">
        <v>841.50000000000011</v>
      </c>
      <c r="J1190" s="53"/>
      <c r="K1190" s="54">
        <v>632.48</v>
      </c>
      <c r="L1190" s="53"/>
      <c r="M1190" s="54">
        <v>757.56</v>
      </c>
      <c r="N1190" s="54">
        <f t="shared" si="285"/>
        <v>0</v>
      </c>
      <c r="O1190" s="54">
        <f t="shared" si="286"/>
        <v>0</v>
      </c>
      <c r="P1190" s="54">
        <f t="shared" si="287"/>
        <v>0</v>
      </c>
      <c r="Q1190">
        <f t="shared" si="288"/>
        <v>0</v>
      </c>
      <c r="R1190">
        <f t="shared" si="289"/>
        <v>0</v>
      </c>
      <c r="S1190">
        <f t="shared" si="290"/>
        <v>0</v>
      </c>
      <c r="Y1190" t="s">
        <v>93</v>
      </c>
      <c r="Z1190" t="s">
        <v>432</v>
      </c>
    </row>
    <row r="1191" spans="2:26" ht="30" hidden="1" outlineLevel="1" x14ac:dyDescent="0.25">
      <c r="B1191" s="48">
        <v>4</v>
      </c>
      <c r="C1191" s="49" t="s">
        <v>92</v>
      </c>
      <c r="D1191" s="50" t="s">
        <v>90</v>
      </c>
      <c r="E1191" s="51">
        <v>192</v>
      </c>
      <c r="F1191" s="48">
        <v>2017</v>
      </c>
      <c r="G1191" s="52" t="s">
        <v>36</v>
      </c>
      <c r="H1191" s="53"/>
      <c r="I1191" s="54">
        <v>578.6</v>
      </c>
      <c r="J1191" s="53"/>
      <c r="K1191" s="54">
        <v>435.41999999999996</v>
      </c>
      <c r="L1191" s="53"/>
      <c r="M1191" s="54">
        <v>521.55999999999995</v>
      </c>
      <c r="N1191" s="54">
        <f t="shared" si="285"/>
        <v>0</v>
      </c>
      <c r="O1191" s="54">
        <f t="shared" si="286"/>
        <v>0</v>
      </c>
      <c r="P1191" s="54">
        <f t="shared" si="287"/>
        <v>0</v>
      </c>
      <c r="Q1191">
        <f t="shared" si="288"/>
        <v>0</v>
      </c>
      <c r="R1191">
        <f t="shared" si="289"/>
        <v>0</v>
      </c>
      <c r="S1191">
        <f t="shared" si="290"/>
        <v>0</v>
      </c>
      <c r="Y1191" t="s">
        <v>94</v>
      </c>
      <c r="Z1191" t="s">
        <v>432</v>
      </c>
    </row>
    <row r="1192" spans="2:26" ht="15.75" hidden="1" outlineLevel="1" x14ac:dyDescent="0.25">
      <c r="B1192" s="48">
        <v>5</v>
      </c>
      <c r="C1192" s="49" t="s">
        <v>95</v>
      </c>
      <c r="D1192" s="50" t="s">
        <v>90</v>
      </c>
      <c r="E1192" s="51">
        <v>160</v>
      </c>
      <c r="F1192" s="48">
        <v>2017</v>
      </c>
      <c r="G1192" s="52" t="s">
        <v>36</v>
      </c>
      <c r="H1192" s="53"/>
      <c r="I1192" s="54">
        <v>520.30000000000007</v>
      </c>
      <c r="J1192" s="53"/>
      <c r="K1192" s="54">
        <v>391.76</v>
      </c>
      <c r="L1192" s="53"/>
      <c r="M1192" s="54">
        <v>468.46</v>
      </c>
      <c r="N1192" s="54">
        <f t="shared" si="285"/>
        <v>0</v>
      </c>
      <c r="O1192" s="54">
        <f t="shared" si="286"/>
        <v>0</v>
      </c>
      <c r="P1192" s="54">
        <f t="shared" si="287"/>
        <v>0</v>
      </c>
      <c r="Q1192">
        <f t="shared" si="288"/>
        <v>0</v>
      </c>
      <c r="R1192">
        <f t="shared" si="289"/>
        <v>0</v>
      </c>
      <c r="S1192">
        <f t="shared" si="290"/>
        <v>0</v>
      </c>
      <c r="Y1192" t="s">
        <v>97</v>
      </c>
      <c r="Z1192" t="s">
        <v>432</v>
      </c>
    </row>
    <row r="1193" spans="2:26" ht="15.75" hidden="1" outlineLevel="1" x14ac:dyDescent="0.25">
      <c r="B1193" s="48">
        <v>6</v>
      </c>
      <c r="C1193" s="49" t="s">
        <v>95</v>
      </c>
      <c r="D1193" s="50" t="s">
        <v>38</v>
      </c>
      <c r="E1193" s="51">
        <v>336</v>
      </c>
      <c r="F1193" s="48">
        <v>2017</v>
      </c>
      <c r="G1193" s="52" t="s">
        <v>36</v>
      </c>
      <c r="H1193" s="53"/>
      <c r="I1193" s="54">
        <v>701.80000000000007</v>
      </c>
      <c r="J1193" s="53"/>
      <c r="K1193" s="54">
        <v>527.45999999999992</v>
      </c>
      <c r="L1193" s="53"/>
      <c r="M1193" s="54">
        <v>632.48</v>
      </c>
      <c r="N1193" s="54">
        <f t="shared" si="285"/>
        <v>0</v>
      </c>
      <c r="O1193" s="54">
        <f t="shared" si="286"/>
        <v>0</v>
      </c>
      <c r="P1193" s="54">
        <f t="shared" si="287"/>
        <v>0</v>
      </c>
      <c r="Q1193">
        <f t="shared" si="288"/>
        <v>0</v>
      </c>
      <c r="R1193">
        <f t="shared" si="289"/>
        <v>0</v>
      </c>
      <c r="S1193">
        <f t="shared" si="290"/>
        <v>0</v>
      </c>
      <c r="Y1193" t="s">
        <v>96</v>
      </c>
      <c r="Z1193" t="s">
        <v>432</v>
      </c>
    </row>
    <row r="1194" spans="2:26" ht="18.75" hidden="1" outlineLevel="1" x14ac:dyDescent="0.25">
      <c r="B1194" s="93" t="s">
        <v>33</v>
      </c>
      <c r="C1194" s="94"/>
      <c r="D1194" s="94"/>
      <c r="E1194" s="94"/>
      <c r="F1194" s="94"/>
      <c r="G1194" s="94"/>
      <c r="H1194" s="94"/>
      <c r="I1194" s="94"/>
      <c r="J1194" s="94"/>
      <c r="K1194" s="94"/>
      <c r="L1194" s="94"/>
      <c r="M1194" s="94"/>
      <c r="N1194" s="94"/>
      <c r="O1194" s="94"/>
      <c r="P1194" s="95"/>
      <c r="Z1194" t="s">
        <v>432</v>
      </c>
    </row>
    <row r="1195" spans="2:26" ht="15.75" hidden="1" outlineLevel="1" x14ac:dyDescent="0.25">
      <c r="B1195" s="48">
        <v>1</v>
      </c>
      <c r="C1195" s="49" t="s">
        <v>98</v>
      </c>
      <c r="D1195" s="50" t="s">
        <v>35</v>
      </c>
      <c r="E1195" s="51">
        <v>192</v>
      </c>
      <c r="F1195" s="48">
        <v>2017</v>
      </c>
      <c r="G1195" s="52" t="s">
        <v>36</v>
      </c>
      <c r="H1195" s="53"/>
      <c r="I1195" s="54">
        <v>565.40000000000009</v>
      </c>
      <c r="J1195" s="53"/>
      <c r="K1195" s="54">
        <v>424.79999999999995</v>
      </c>
      <c r="L1195" s="53"/>
      <c r="M1195" s="54">
        <v>509.76</v>
      </c>
      <c r="N1195" s="54">
        <f t="shared" ref="N1195:N1208" si="291">IF(F1195=2017,H1195*I1195+J1195*K1195+L1195*M1195,0)</f>
        <v>0</v>
      </c>
      <c r="O1195" s="54">
        <f t="shared" ref="O1195:O1208" si="292">IF(F1195=2018,H1195*I1195+J1195*K1195+L1195*M1195,0)</f>
        <v>0</v>
      </c>
      <c r="P1195" s="54">
        <f t="shared" ref="P1195:P1208" si="293">IF(F1195=2019,H1195*I1195+J1195*K1195+L1195*M1195,0)</f>
        <v>0</v>
      </c>
      <c r="Q1195">
        <f t="shared" ref="Q1195:Q1208" si="294">H1195*I1195</f>
        <v>0</v>
      </c>
      <c r="R1195">
        <f t="shared" ref="R1195:R1208" si="295">J1195*K1195</f>
        <v>0</v>
      </c>
      <c r="S1195">
        <f t="shared" ref="S1195:S1208" si="296">L1195*M1195</f>
        <v>0</v>
      </c>
      <c r="Y1195" t="s">
        <v>99</v>
      </c>
      <c r="Z1195" t="s">
        <v>432</v>
      </c>
    </row>
    <row r="1196" spans="2:26" ht="15.75" hidden="1" outlineLevel="1" x14ac:dyDescent="0.25">
      <c r="B1196" s="48">
        <v>2</v>
      </c>
      <c r="C1196" s="49" t="s">
        <v>100</v>
      </c>
      <c r="D1196" s="50" t="s">
        <v>35</v>
      </c>
      <c r="E1196" s="51">
        <v>336</v>
      </c>
      <c r="F1196" s="48">
        <v>2017</v>
      </c>
      <c r="G1196" s="52" t="s">
        <v>36</v>
      </c>
      <c r="H1196" s="53"/>
      <c r="I1196" s="54">
        <v>700.7</v>
      </c>
      <c r="J1196" s="53"/>
      <c r="K1196" s="54">
        <v>526.28</v>
      </c>
      <c r="L1196" s="53"/>
      <c r="M1196" s="54">
        <v>631.29999999999995</v>
      </c>
      <c r="N1196" s="54">
        <f t="shared" si="291"/>
        <v>0</v>
      </c>
      <c r="O1196" s="54">
        <f t="shared" si="292"/>
        <v>0</v>
      </c>
      <c r="P1196" s="54">
        <f t="shared" si="293"/>
        <v>0</v>
      </c>
      <c r="Q1196">
        <f t="shared" si="294"/>
        <v>0</v>
      </c>
      <c r="R1196">
        <f t="shared" si="295"/>
        <v>0</v>
      </c>
      <c r="S1196">
        <f t="shared" si="296"/>
        <v>0</v>
      </c>
      <c r="Y1196" t="s">
        <v>101</v>
      </c>
      <c r="Z1196" t="s">
        <v>432</v>
      </c>
    </row>
    <row r="1197" spans="2:26" ht="15.75" hidden="1" outlineLevel="1" x14ac:dyDescent="0.25">
      <c r="B1197" s="48">
        <v>3</v>
      </c>
      <c r="C1197" s="49" t="s">
        <v>433</v>
      </c>
      <c r="D1197" s="50" t="s">
        <v>35</v>
      </c>
      <c r="E1197" s="51">
        <v>288</v>
      </c>
      <c r="F1197" s="48">
        <v>2019</v>
      </c>
      <c r="G1197" s="52" t="s">
        <v>36</v>
      </c>
      <c r="H1197" s="53"/>
      <c r="I1197" s="54">
        <v>742.50000000000011</v>
      </c>
      <c r="J1197" s="53"/>
      <c r="K1197" s="54">
        <v>558.14</v>
      </c>
      <c r="L1197" s="53"/>
      <c r="M1197" s="54">
        <v>669.06</v>
      </c>
      <c r="N1197" s="54">
        <f t="shared" si="291"/>
        <v>0</v>
      </c>
      <c r="O1197" s="54">
        <f t="shared" si="292"/>
        <v>0</v>
      </c>
      <c r="P1197" s="54">
        <f t="shared" si="293"/>
        <v>0</v>
      </c>
      <c r="Q1197">
        <f t="shared" si="294"/>
        <v>0</v>
      </c>
      <c r="R1197">
        <f t="shared" si="295"/>
        <v>0</v>
      </c>
      <c r="S1197">
        <f t="shared" si="296"/>
        <v>0</v>
      </c>
      <c r="Y1197" t="s">
        <v>52</v>
      </c>
      <c r="Z1197" t="s">
        <v>432</v>
      </c>
    </row>
    <row r="1198" spans="2:26" ht="15.75" hidden="1" outlineLevel="1" x14ac:dyDescent="0.25">
      <c r="B1198" s="48">
        <v>4</v>
      </c>
      <c r="C1198" s="49" t="s">
        <v>102</v>
      </c>
      <c r="D1198" s="50" t="s">
        <v>35</v>
      </c>
      <c r="E1198" s="51">
        <v>208</v>
      </c>
      <c r="F1198" s="48">
        <v>2017</v>
      </c>
      <c r="G1198" s="52" t="s">
        <v>36</v>
      </c>
      <c r="H1198" s="53"/>
      <c r="I1198" s="54">
        <v>551.1</v>
      </c>
      <c r="J1198" s="53"/>
      <c r="K1198" s="54">
        <v>414.17999999999995</v>
      </c>
      <c r="L1198" s="53"/>
      <c r="M1198" s="54">
        <v>496.78</v>
      </c>
      <c r="N1198" s="54">
        <f t="shared" si="291"/>
        <v>0</v>
      </c>
      <c r="O1198" s="54">
        <f t="shared" si="292"/>
        <v>0</v>
      </c>
      <c r="P1198" s="54">
        <f t="shared" si="293"/>
        <v>0</v>
      </c>
      <c r="Q1198">
        <f t="shared" si="294"/>
        <v>0</v>
      </c>
      <c r="R1198">
        <f t="shared" si="295"/>
        <v>0</v>
      </c>
      <c r="S1198">
        <f t="shared" si="296"/>
        <v>0</v>
      </c>
      <c r="Y1198" t="s">
        <v>103</v>
      </c>
      <c r="Z1198" t="s">
        <v>432</v>
      </c>
    </row>
    <row r="1199" spans="2:26" ht="15.75" hidden="1" outlineLevel="1" x14ac:dyDescent="0.25">
      <c r="B1199" s="48">
        <v>5</v>
      </c>
      <c r="C1199" s="49" t="s">
        <v>109</v>
      </c>
      <c r="D1199" s="50" t="s">
        <v>35</v>
      </c>
      <c r="E1199" s="51">
        <v>272</v>
      </c>
      <c r="F1199" s="48">
        <v>2017</v>
      </c>
      <c r="G1199" s="52" t="s">
        <v>36</v>
      </c>
      <c r="H1199" s="53"/>
      <c r="I1199" s="54">
        <v>744.7</v>
      </c>
      <c r="J1199" s="53"/>
      <c r="K1199" s="54">
        <v>560.5</v>
      </c>
      <c r="L1199" s="53"/>
      <c r="M1199" s="54">
        <v>671.42</v>
      </c>
      <c r="N1199" s="54">
        <f t="shared" si="291"/>
        <v>0</v>
      </c>
      <c r="O1199" s="54">
        <f t="shared" si="292"/>
        <v>0</v>
      </c>
      <c r="P1199" s="54">
        <f t="shared" si="293"/>
        <v>0</v>
      </c>
      <c r="Q1199">
        <f t="shared" si="294"/>
        <v>0</v>
      </c>
      <c r="R1199">
        <f t="shared" si="295"/>
        <v>0</v>
      </c>
      <c r="S1199">
        <f t="shared" si="296"/>
        <v>0</v>
      </c>
      <c r="Y1199" t="s">
        <v>110</v>
      </c>
      <c r="Z1199" t="s">
        <v>432</v>
      </c>
    </row>
    <row r="1200" spans="2:26" ht="30" hidden="1" outlineLevel="1" x14ac:dyDescent="0.25">
      <c r="B1200" s="48">
        <v>6</v>
      </c>
      <c r="C1200" s="49" t="s">
        <v>111</v>
      </c>
      <c r="D1200" s="50" t="s">
        <v>35</v>
      </c>
      <c r="E1200" s="51">
        <v>304</v>
      </c>
      <c r="F1200" s="48">
        <v>2017</v>
      </c>
      <c r="G1200" s="52" t="s">
        <v>36</v>
      </c>
      <c r="H1200" s="53"/>
      <c r="I1200" s="54">
        <v>520.29999999999995</v>
      </c>
      <c r="J1200" s="53"/>
      <c r="K1200" s="54">
        <v>391.76</v>
      </c>
      <c r="L1200" s="53"/>
      <c r="M1200" s="54">
        <v>468.46</v>
      </c>
      <c r="N1200" s="54">
        <f t="shared" si="291"/>
        <v>0</v>
      </c>
      <c r="O1200" s="54">
        <f t="shared" si="292"/>
        <v>0</v>
      </c>
      <c r="P1200" s="54">
        <f t="shared" si="293"/>
        <v>0</v>
      </c>
      <c r="Q1200">
        <f t="shared" si="294"/>
        <v>0</v>
      </c>
      <c r="R1200">
        <f t="shared" si="295"/>
        <v>0</v>
      </c>
      <c r="S1200">
        <f t="shared" si="296"/>
        <v>0</v>
      </c>
      <c r="Y1200" t="s">
        <v>112</v>
      </c>
      <c r="Z1200" t="s">
        <v>432</v>
      </c>
    </row>
    <row r="1201" spans="2:26" ht="30" hidden="1" outlineLevel="1" x14ac:dyDescent="0.25">
      <c r="B1201" s="48">
        <v>7</v>
      </c>
      <c r="C1201" s="49" t="s">
        <v>111</v>
      </c>
      <c r="D1201" s="50" t="s">
        <v>38</v>
      </c>
      <c r="E1201" s="51">
        <v>128</v>
      </c>
      <c r="F1201" s="48">
        <v>2017</v>
      </c>
      <c r="G1201" s="52" t="s">
        <v>36</v>
      </c>
      <c r="H1201" s="53"/>
      <c r="I1201" s="54">
        <v>478.50000000000006</v>
      </c>
      <c r="J1201" s="53"/>
      <c r="K1201" s="54">
        <v>359.9</v>
      </c>
      <c r="L1201" s="53"/>
      <c r="M1201" s="54">
        <v>430.7</v>
      </c>
      <c r="N1201" s="54">
        <f t="shared" si="291"/>
        <v>0</v>
      </c>
      <c r="O1201" s="54">
        <f t="shared" si="292"/>
        <v>0</v>
      </c>
      <c r="P1201" s="54">
        <f t="shared" si="293"/>
        <v>0</v>
      </c>
      <c r="Q1201">
        <f t="shared" si="294"/>
        <v>0</v>
      </c>
      <c r="R1201">
        <f t="shared" si="295"/>
        <v>0</v>
      </c>
      <c r="S1201">
        <f t="shared" si="296"/>
        <v>0</v>
      </c>
      <c r="Y1201" t="s">
        <v>113</v>
      </c>
      <c r="Z1201" t="s">
        <v>432</v>
      </c>
    </row>
    <row r="1202" spans="2:26" ht="15.75" hidden="1" outlineLevel="1" x14ac:dyDescent="0.25">
      <c r="B1202" s="48">
        <v>8</v>
      </c>
      <c r="C1202" s="49" t="s">
        <v>114</v>
      </c>
      <c r="D1202" s="50" t="s">
        <v>35</v>
      </c>
      <c r="E1202" s="51">
        <v>224</v>
      </c>
      <c r="F1202" s="48">
        <v>2017</v>
      </c>
      <c r="G1202" s="52" t="s">
        <v>36</v>
      </c>
      <c r="H1202" s="53"/>
      <c r="I1202" s="54">
        <v>520.30000000000007</v>
      </c>
      <c r="J1202" s="53"/>
      <c r="K1202" s="54">
        <v>391.76</v>
      </c>
      <c r="L1202" s="53"/>
      <c r="M1202" s="54">
        <v>468.46</v>
      </c>
      <c r="N1202" s="54">
        <f t="shared" si="291"/>
        <v>0</v>
      </c>
      <c r="O1202" s="54">
        <f t="shared" si="292"/>
        <v>0</v>
      </c>
      <c r="P1202" s="54">
        <f t="shared" si="293"/>
        <v>0</v>
      </c>
      <c r="Q1202">
        <f t="shared" si="294"/>
        <v>0</v>
      </c>
      <c r="R1202">
        <f t="shared" si="295"/>
        <v>0</v>
      </c>
      <c r="S1202">
        <f t="shared" si="296"/>
        <v>0</v>
      </c>
      <c r="Y1202" t="s">
        <v>115</v>
      </c>
      <c r="Z1202" t="s">
        <v>432</v>
      </c>
    </row>
    <row r="1203" spans="2:26" ht="15.75" hidden="1" outlineLevel="1" x14ac:dyDescent="0.25">
      <c r="B1203" s="48">
        <v>9</v>
      </c>
      <c r="C1203" s="49" t="s">
        <v>434</v>
      </c>
      <c r="D1203" s="50" t="s">
        <v>35</v>
      </c>
      <c r="E1203" s="51">
        <v>368</v>
      </c>
      <c r="F1203" s="48">
        <v>2017</v>
      </c>
      <c r="G1203" s="52" t="s">
        <v>36</v>
      </c>
      <c r="H1203" s="53"/>
      <c r="I1203" s="54">
        <v>821.7</v>
      </c>
      <c r="J1203" s="53"/>
      <c r="K1203" s="54">
        <v>618.31999999999994</v>
      </c>
      <c r="L1203" s="53"/>
      <c r="M1203" s="54">
        <v>739.86</v>
      </c>
      <c r="N1203" s="54">
        <f t="shared" si="291"/>
        <v>0</v>
      </c>
      <c r="O1203" s="54">
        <f t="shared" si="292"/>
        <v>0</v>
      </c>
      <c r="P1203" s="54">
        <f t="shared" si="293"/>
        <v>0</v>
      </c>
      <c r="Q1203">
        <f t="shared" si="294"/>
        <v>0</v>
      </c>
      <c r="R1203">
        <f t="shared" si="295"/>
        <v>0</v>
      </c>
      <c r="S1203">
        <f t="shared" si="296"/>
        <v>0</v>
      </c>
      <c r="Y1203" t="s">
        <v>435</v>
      </c>
      <c r="Z1203" t="s">
        <v>432</v>
      </c>
    </row>
    <row r="1204" spans="2:26" ht="15.75" hidden="1" outlineLevel="1" x14ac:dyDescent="0.25">
      <c r="B1204" s="48">
        <v>10</v>
      </c>
      <c r="C1204" s="49" t="s">
        <v>407</v>
      </c>
      <c r="D1204" s="50" t="s">
        <v>35</v>
      </c>
      <c r="E1204" s="51">
        <v>384</v>
      </c>
      <c r="F1204" s="48">
        <v>2018</v>
      </c>
      <c r="G1204" s="52" t="s">
        <v>36</v>
      </c>
      <c r="H1204" s="53"/>
      <c r="I1204" s="54">
        <v>972.40000000000009</v>
      </c>
      <c r="J1204" s="53"/>
      <c r="K1204" s="54">
        <v>731.59999999999991</v>
      </c>
      <c r="L1204" s="53"/>
      <c r="M1204" s="54">
        <v>875.56</v>
      </c>
      <c r="N1204" s="54">
        <f t="shared" si="291"/>
        <v>0</v>
      </c>
      <c r="O1204" s="54">
        <f t="shared" si="292"/>
        <v>0</v>
      </c>
      <c r="P1204" s="54">
        <f t="shared" si="293"/>
        <v>0</v>
      </c>
      <c r="Q1204">
        <f t="shared" si="294"/>
        <v>0</v>
      </c>
      <c r="R1204">
        <f t="shared" si="295"/>
        <v>0</v>
      </c>
      <c r="S1204">
        <f t="shared" si="296"/>
        <v>0</v>
      </c>
      <c r="Y1204" t="s">
        <v>240</v>
      </c>
      <c r="Z1204" t="s">
        <v>432</v>
      </c>
    </row>
    <row r="1205" spans="2:26" ht="30" hidden="1" outlineLevel="1" x14ac:dyDescent="0.25">
      <c r="B1205" s="48">
        <v>11</v>
      </c>
      <c r="C1205" s="49" t="s">
        <v>116</v>
      </c>
      <c r="D1205" s="50" t="s">
        <v>35</v>
      </c>
      <c r="E1205" s="51">
        <v>224</v>
      </c>
      <c r="F1205" s="48">
        <v>2017</v>
      </c>
      <c r="G1205" s="52" t="s">
        <v>36</v>
      </c>
      <c r="H1205" s="53"/>
      <c r="I1205" s="54">
        <v>656.7</v>
      </c>
      <c r="J1205" s="53"/>
      <c r="K1205" s="54">
        <v>493.23999999999995</v>
      </c>
      <c r="L1205" s="53"/>
      <c r="M1205" s="54">
        <v>591.17999999999995</v>
      </c>
      <c r="N1205" s="54">
        <f t="shared" si="291"/>
        <v>0</v>
      </c>
      <c r="O1205" s="54">
        <f t="shared" si="292"/>
        <v>0</v>
      </c>
      <c r="P1205" s="54">
        <f t="shared" si="293"/>
        <v>0</v>
      </c>
      <c r="Q1205">
        <f t="shared" si="294"/>
        <v>0</v>
      </c>
      <c r="R1205">
        <f t="shared" si="295"/>
        <v>0</v>
      </c>
      <c r="S1205">
        <f t="shared" si="296"/>
        <v>0</v>
      </c>
      <c r="Y1205" t="s">
        <v>117</v>
      </c>
      <c r="Z1205" t="s">
        <v>432</v>
      </c>
    </row>
    <row r="1206" spans="2:26" ht="30" hidden="1" outlineLevel="1" x14ac:dyDescent="0.25">
      <c r="B1206" s="48">
        <v>12</v>
      </c>
      <c r="C1206" s="49" t="s">
        <v>118</v>
      </c>
      <c r="D1206" s="50" t="s">
        <v>35</v>
      </c>
      <c r="E1206" s="51">
        <v>240</v>
      </c>
      <c r="F1206" s="48">
        <v>2019</v>
      </c>
      <c r="G1206" s="52" t="s">
        <v>36</v>
      </c>
      <c r="H1206" s="53"/>
      <c r="I1206" s="54">
        <v>742.50000000000011</v>
      </c>
      <c r="J1206" s="53"/>
      <c r="K1206" s="54">
        <v>558.14</v>
      </c>
      <c r="L1206" s="53"/>
      <c r="M1206" s="54">
        <v>669.06</v>
      </c>
      <c r="N1206" s="54">
        <f t="shared" si="291"/>
        <v>0</v>
      </c>
      <c r="O1206" s="54">
        <f t="shared" si="292"/>
        <v>0</v>
      </c>
      <c r="P1206" s="54">
        <f t="shared" si="293"/>
        <v>0</v>
      </c>
      <c r="Q1206">
        <f t="shared" si="294"/>
        <v>0</v>
      </c>
      <c r="R1206">
        <f t="shared" si="295"/>
        <v>0</v>
      </c>
      <c r="S1206">
        <f t="shared" si="296"/>
        <v>0</v>
      </c>
      <c r="Y1206" t="s">
        <v>52</v>
      </c>
      <c r="Z1206" t="s">
        <v>432</v>
      </c>
    </row>
    <row r="1207" spans="2:26" ht="30" hidden="1" outlineLevel="1" x14ac:dyDescent="0.25">
      <c r="B1207" s="48">
        <v>13</v>
      </c>
      <c r="C1207" s="49" t="s">
        <v>436</v>
      </c>
      <c r="D1207" s="50" t="s">
        <v>35</v>
      </c>
      <c r="E1207" s="51">
        <v>240</v>
      </c>
      <c r="F1207" s="48">
        <v>2017</v>
      </c>
      <c r="G1207" s="52" t="s">
        <v>36</v>
      </c>
      <c r="H1207" s="53"/>
      <c r="I1207" s="54">
        <v>750.2</v>
      </c>
      <c r="J1207" s="53"/>
      <c r="K1207" s="54">
        <v>564.04</v>
      </c>
      <c r="L1207" s="53"/>
      <c r="M1207" s="54">
        <v>676.14</v>
      </c>
      <c r="N1207" s="54">
        <f t="shared" si="291"/>
        <v>0</v>
      </c>
      <c r="O1207" s="54">
        <f t="shared" si="292"/>
        <v>0</v>
      </c>
      <c r="P1207" s="54">
        <f t="shared" si="293"/>
        <v>0</v>
      </c>
      <c r="Q1207">
        <f t="shared" si="294"/>
        <v>0</v>
      </c>
      <c r="R1207">
        <f t="shared" si="295"/>
        <v>0</v>
      </c>
      <c r="S1207">
        <f t="shared" si="296"/>
        <v>0</v>
      </c>
      <c r="Y1207" t="s">
        <v>437</v>
      </c>
      <c r="Z1207" t="s">
        <v>432</v>
      </c>
    </row>
    <row r="1208" spans="2:26" ht="15.75" hidden="1" outlineLevel="1" x14ac:dyDescent="0.25">
      <c r="B1208" s="48">
        <v>14</v>
      </c>
      <c r="C1208" s="49" t="s">
        <v>120</v>
      </c>
      <c r="D1208" s="50" t="s">
        <v>35</v>
      </c>
      <c r="E1208" s="51">
        <v>240</v>
      </c>
      <c r="F1208" s="48">
        <v>2019</v>
      </c>
      <c r="G1208" s="52" t="s">
        <v>36</v>
      </c>
      <c r="H1208" s="53"/>
      <c r="I1208" s="54">
        <v>742.50000000000011</v>
      </c>
      <c r="J1208" s="53"/>
      <c r="K1208" s="54">
        <v>558.14</v>
      </c>
      <c r="L1208" s="53"/>
      <c r="M1208" s="54">
        <v>669.06</v>
      </c>
      <c r="N1208" s="54">
        <f t="shared" si="291"/>
        <v>0</v>
      </c>
      <c r="O1208" s="54">
        <f t="shared" si="292"/>
        <v>0</v>
      </c>
      <c r="P1208" s="54">
        <f t="shared" si="293"/>
        <v>0</v>
      </c>
      <c r="Q1208">
        <f t="shared" si="294"/>
        <v>0</v>
      </c>
      <c r="R1208">
        <f t="shared" si="295"/>
        <v>0</v>
      </c>
      <c r="S1208">
        <f t="shared" si="296"/>
        <v>0</v>
      </c>
      <c r="Y1208" t="s">
        <v>52</v>
      </c>
      <c r="Z1208" t="s">
        <v>432</v>
      </c>
    </row>
    <row r="1209" spans="2:26" ht="18.75" hidden="1" outlineLevel="1" x14ac:dyDescent="0.25">
      <c r="B1209" s="93" t="s">
        <v>48</v>
      </c>
      <c r="C1209" s="94"/>
      <c r="D1209" s="94"/>
      <c r="E1209" s="94"/>
      <c r="F1209" s="94"/>
      <c r="G1209" s="94"/>
      <c r="H1209" s="94"/>
      <c r="I1209" s="94"/>
      <c r="J1209" s="94"/>
      <c r="K1209" s="94"/>
      <c r="L1209" s="94"/>
      <c r="M1209" s="94"/>
      <c r="N1209" s="94"/>
      <c r="O1209" s="94"/>
      <c r="P1209" s="95"/>
      <c r="Z1209" t="s">
        <v>432</v>
      </c>
    </row>
    <row r="1210" spans="2:26" ht="30" hidden="1" outlineLevel="1" x14ac:dyDescent="0.25">
      <c r="B1210" s="48">
        <v>1</v>
      </c>
      <c r="C1210" s="49" t="s">
        <v>438</v>
      </c>
      <c r="D1210" s="50" t="s">
        <v>35</v>
      </c>
      <c r="E1210" s="51">
        <v>304</v>
      </c>
      <c r="F1210" s="48">
        <v>2017</v>
      </c>
      <c r="G1210" s="52" t="s">
        <v>36</v>
      </c>
      <c r="H1210" s="53"/>
      <c r="I1210" s="54">
        <v>796.40000000000009</v>
      </c>
      <c r="J1210" s="53"/>
      <c r="K1210" s="54">
        <v>598.26</v>
      </c>
      <c r="L1210" s="53"/>
      <c r="M1210" s="54">
        <v>717.43999999999994</v>
      </c>
      <c r="N1210" s="54">
        <f>IF(F1210=2017,H1210*I1210+J1210*K1210+L1210*M1210,0)</f>
        <v>0</v>
      </c>
      <c r="O1210" s="54">
        <f>IF(F1210=2018,H1210*I1210+J1210*K1210+L1210*M1210,0)</f>
        <v>0</v>
      </c>
      <c r="P1210" s="54">
        <f>IF(F1210=2019,H1210*I1210+J1210*K1210+L1210*M1210,0)</f>
        <v>0</v>
      </c>
      <c r="Q1210">
        <f>H1210*I1210</f>
        <v>0</v>
      </c>
      <c r="R1210">
        <f>J1210*K1210</f>
        <v>0</v>
      </c>
      <c r="S1210">
        <f>L1210*M1210</f>
        <v>0</v>
      </c>
      <c r="Y1210" t="s">
        <v>439</v>
      </c>
      <c r="Z1210" t="s">
        <v>432</v>
      </c>
    </row>
    <row r="1211" spans="2:26" ht="30" hidden="1" outlineLevel="1" x14ac:dyDescent="0.25">
      <c r="B1211" s="48">
        <v>2</v>
      </c>
      <c r="C1211" s="49" t="s">
        <v>440</v>
      </c>
      <c r="D1211" s="50" t="s">
        <v>35</v>
      </c>
      <c r="E1211" s="51">
        <v>352</v>
      </c>
      <c r="F1211" s="48">
        <v>2017</v>
      </c>
      <c r="G1211" s="52" t="s">
        <v>36</v>
      </c>
      <c r="H1211" s="53"/>
      <c r="I1211" s="54">
        <v>825.00000000000011</v>
      </c>
      <c r="J1211" s="53"/>
      <c r="K1211" s="54">
        <v>620.67999999999995</v>
      </c>
      <c r="L1211" s="53"/>
      <c r="M1211" s="54">
        <v>743.4</v>
      </c>
      <c r="N1211" s="54">
        <f>IF(F1211=2017,H1211*I1211+J1211*K1211+L1211*M1211,0)</f>
        <v>0</v>
      </c>
      <c r="O1211" s="54">
        <f>IF(F1211=2018,H1211*I1211+J1211*K1211+L1211*M1211,0)</f>
        <v>0</v>
      </c>
      <c r="P1211" s="54">
        <f>IF(F1211=2019,H1211*I1211+J1211*K1211+L1211*M1211,0)</f>
        <v>0</v>
      </c>
      <c r="Q1211">
        <f>H1211*I1211</f>
        <v>0</v>
      </c>
      <c r="R1211">
        <f>J1211*K1211</f>
        <v>0</v>
      </c>
      <c r="S1211">
        <f>L1211*M1211</f>
        <v>0</v>
      </c>
      <c r="Y1211" t="s">
        <v>441</v>
      </c>
      <c r="Z1211" t="s">
        <v>432</v>
      </c>
    </row>
    <row r="1212" spans="2:26" ht="30" hidden="1" outlineLevel="1" x14ac:dyDescent="0.25">
      <c r="B1212" s="48">
        <v>3</v>
      </c>
      <c r="C1212" s="49" t="s">
        <v>442</v>
      </c>
      <c r="D1212" s="50" t="s">
        <v>35</v>
      </c>
      <c r="E1212" s="51">
        <v>272</v>
      </c>
      <c r="F1212" s="48">
        <v>2018</v>
      </c>
      <c r="G1212" s="52" t="s">
        <v>36</v>
      </c>
      <c r="H1212" s="53"/>
      <c r="I1212" s="54">
        <v>519.20000000000005</v>
      </c>
      <c r="J1212" s="53"/>
      <c r="K1212" s="54">
        <v>390.58</v>
      </c>
      <c r="L1212" s="53"/>
      <c r="M1212" s="54">
        <v>467.28</v>
      </c>
      <c r="N1212" s="54">
        <f>IF(F1212=2017,H1212*I1212+J1212*K1212+L1212*M1212,0)</f>
        <v>0</v>
      </c>
      <c r="O1212" s="54">
        <f>IF(F1212=2018,H1212*I1212+J1212*K1212+L1212*M1212,0)</f>
        <v>0</v>
      </c>
      <c r="P1212" s="54">
        <f>IF(F1212=2019,H1212*I1212+J1212*K1212+L1212*M1212,0)</f>
        <v>0</v>
      </c>
      <c r="Q1212">
        <f>H1212*I1212</f>
        <v>0</v>
      </c>
      <c r="R1212">
        <f>J1212*K1212</f>
        <v>0</v>
      </c>
      <c r="S1212">
        <f>L1212*M1212</f>
        <v>0</v>
      </c>
      <c r="Y1212" t="s">
        <v>443</v>
      </c>
      <c r="Z1212" t="s">
        <v>432</v>
      </c>
    </row>
    <row r="1213" spans="2:26" ht="30" hidden="1" outlineLevel="1" x14ac:dyDescent="0.25">
      <c r="B1213" s="48">
        <v>4</v>
      </c>
      <c r="C1213" s="49" t="s">
        <v>444</v>
      </c>
      <c r="D1213" s="50" t="s">
        <v>35</v>
      </c>
      <c r="E1213" s="51">
        <v>368</v>
      </c>
      <c r="F1213" s="48">
        <v>2017</v>
      </c>
      <c r="G1213" s="52" t="s">
        <v>36</v>
      </c>
      <c r="H1213" s="53"/>
      <c r="I1213" s="54">
        <v>855.80000000000007</v>
      </c>
      <c r="J1213" s="53"/>
      <c r="K1213" s="54">
        <v>643.1</v>
      </c>
      <c r="L1213" s="53"/>
      <c r="M1213" s="54">
        <v>770.54</v>
      </c>
      <c r="N1213" s="54">
        <f>IF(F1213=2017,H1213*I1213+J1213*K1213+L1213*M1213,0)</f>
        <v>0</v>
      </c>
      <c r="O1213" s="54">
        <f>IF(F1213=2018,H1213*I1213+J1213*K1213+L1213*M1213,0)</f>
        <v>0</v>
      </c>
      <c r="P1213" s="54">
        <f>IF(F1213=2019,H1213*I1213+J1213*K1213+L1213*M1213,0)</f>
        <v>0</v>
      </c>
      <c r="Q1213">
        <f>H1213*I1213</f>
        <v>0</v>
      </c>
      <c r="R1213">
        <f>J1213*K1213</f>
        <v>0</v>
      </c>
      <c r="S1213">
        <f>L1213*M1213</f>
        <v>0</v>
      </c>
      <c r="Y1213" t="s">
        <v>445</v>
      </c>
      <c r="Z1213" t="s">
        <v>432</v>
      </c>
    </row>
    <row r="1214" spans="2:26" hidden="1" outlineLevel="1" x14ac:dyDescent="0.25">
      <c r="Z1214" t="s">
        <v>432</v>
      </c>
    </row>
    <row r="1215" spans="2:26" ht="18.75" hidden="1" outlineLevel="1" x14ac:dyDescent="0.25">
      <c r="B1215" s="39" t="s">
        <v>68</v>
      </c>
      <c r="C1215" s="40"/>
      <c r="D1215" s="55"/>
      <c r="E1215" s="41"/>
      <c r="F1215" s="56"/>
      <c r="G1215" s="40"/>
      <c r="H1215" s="41"/>
      <c r="I1215" s="42"/>
      <c r="J1215" s="56"/>
      <c r="K1215" s="42"/>
      <c r="L1215" s="41"/>
      <c r="M1215" s="42"/>
      <c r="N1215" s="41"/>
      <c r="O1215" s="41"/>
      <c r="P1215" s="56"/>
      <c r="Z1215" t="s">
        <v>432</v>
      </c>
    </row>
    <row r="1216" spans="2:26" ht="51" hidden="1" outlineLevel="1" x14ac:dyDescent="0.25">
      <c r="B1216" s="43" t="s">
        <v>23</v>
      </c>
      <c r="C1216" s="44" t="s">
        <v>24</v>
      </c>
      <c r="D1216" s="44" t="s">
        <v>25</v>
      </c>
      <c r="E1216" s="44" t="s">
        <v>26</v>
      </c>
      <c r="F1216" s="44" t="s">
        <v>27</v>
      </c>
      <c r="G1216" s="44" t="s">
        <v>28</v>
      </c>
      <c r="H1216" s="44" t="s">
        <v>69</v>
      </c>
      <c r="I1216" s="45" t="s">
        <v>69</v>
      </c>
      <c r="J1216" s="44" t="s">
        <v>622</v>
      </c>
      <c r="K1216" s="45" t="s">
        <v>70</v>
      </c>
      <c r="L1216" s="44" t="s">
        <v>623</v>
      </c>
      <c r="M1216" s="45" t="s">
        <v>71</v>
      </c>
      <c r="N1216" s="46">
        <v>2017</v>
      </c>
      <c r="O1216" s="46">
        <v>2018</v>
      </c>
      <c r="P1216" s="47">
        <v>2019</v>
      </c>
      <c r="Z1216" t="s">
        <v>432</v>
      </c>
    </row>
    <row r="1217" spans="2:26" ht="18.75" hidden="1" outlineLevel="1" x14ac:dyDescent="0.25">
      <c r="B1217" s="93" t="s">
        <v>87</v>
      </c>
      <c r="C1217" s="94"/>
      <c r="D1217" s="94"/>
      <c r="E1217" s="94"/>
      <c r="F1217" s="94"/>
      <c r="G1217" s="94"/>
      <c r="H1217" s="94"/>
      <c r="I1217" s="94"/>
      <c r="J1217" s="94"/>
      <c r="K1217" s="94"/>
      <c r="L1217" s="94"/>
      <c r="M1217" s="94"/>
      <c r="N1217" s="94"/>
      <c r="O1217" s="94"/>
      <c r="P1217" s="95"/>
      <c r="Z1217" t="s">
        <v>432</v>
      </c>
    </row>
    <row r="1218" spans="2:26" ht="30" hidden="1" outlineLevel="1" x14ac:dyDescent="0.25">
      <c r="B1218" s="48">
        <v>1</v>
      </c>
      <c r="C1218" s="49" t="s">
        <v>88</v>
      </c>
      <c r="D1218" s="50" t="s">
        <v>72</v>
      </c>
      <c r="E1218" s="51"/>
      <c r="F1218" s="48">
        <v>2018</v>
      </c>
      <c r="G1218" s="52" t="s">
        <v>73</v>
      </c>
      <c r="H1218" s="57" t="s">
        <v>69</v>
      </c>
      <c r="I1218" s="58" t="s">
        <v>69</v>
      </c>
      <c r="J1218" s="53"/>
      <c r="K1218" s="54">
        <v>838</v>
      </c>
      <c r="L1218" s="53"/>
      <c r="M1218" s="54">
        <v>1004</v>
      </c>
      <c r="N1218" s="59">
        <f>IF(F1218=2017,J1218*K1218+L1218*M1218,0)</f>
        <v>0</v>
      </c>
      <c r="O1218" s="54">
        <f>IF(F1218=2018,J1218*K1218+L1218*M1218,0)</f>
        <v>0</v>
      </c>
      <c r="P1218" s="54">
        <f>IF(F1218=2019,J1218*K1218+L1218*M1218,0)</f>
        <v>0</v>
      </c>
      <c r="T1218">
        <f>J1218*K1218</f>
        <v>0</v>
      </c>
      <c r="U1218">
        <f>L1218*M1218</f>
        <v>0</v>
      </c>
      <c r="Y1218" t="s">
        <v>52</v>
      </c>
      <c r="Z1218" t="s">
        <v>432</v>
      </c>
    </row>
    <row r="1219" spans="2:26" ht="30" hidden="1" outlineLevel="1" x14ac:dyDescent="0.25">
      <c r="B1219" s="48">
        <v>2</v>
      </c>
      <c r="C1219" s="49" t="s">
        <v>92</v>
      </c>
      <c r="D1219" s="50" t="s">
        <v>72</v>
      </c>
      <c r="E1219" s="51"/>
      <c r="F1219" s="48">
        <v>2018</v>
      </c>
      <c r="G1219" s="52" t="s">
        <v>73</v>
      </c>
      <c r="H1219" s="57" t="s">
        <v>69</v>
      </c>
      <c r="I1219" s="58" t="s">
        <v>69</v>
      </c>
      <c r="J1219" s="53"/>
      <c r="K1219" s="54">
        <v>791</v>
      </c>
      <c r="L1219" s="53"/>
      <c r="M1219" s="54">
        <v>947</v>
      </c>
      <c r="N1219" s="59">
        <f>IF(F1219=2017,J1219*K1219+L1219*M1219,0)</f>
        <v>0</v>
      </c>
      <c r="O1219" s="54">
        <f>IF(F1219=2018,J1219*K1219+L1219*M1219,0)</f>
        <v>0</v>
      </c>
      <c r="P1219" s="54">
        <f>IF(F1219=2019,J1219*K1219+L1219*M1219,0)</f>
        <v>0</v>
      </c>
      <c r="T1219">
        <f>J1219*K1219</f>
        <v>0</v>
      </c>
      <c r="U1219">
        <f>L1219*M1219</f>
        <v>0</v>
      </c>
      <c r="Y1219" t="s">
        <v>52</v>
      </c>
      <c r="Z1219" t="s">
        <v>432</v>
      </c>
    </row>
    <row r="1220" spans="2:26" ht="30" hidden="1" outlineLevel="1" x14ac:dyDescent="0.25">
      <c r="B1220" s="48">
        <v>3</v>
      </c>
      <c r="C1220" s="49" t="s">
        <v>95</v>
      </c>
      <c r="D1220" s="50" t="s">
        <v>72</v>
      </c>
      <c r="E1220" s="51"/>
      <c r="F1220" s="48">
        <v>2018</v>
      </c>
      <c r="G1220" s="52" t="s">
        <v>73</v>
      </c>
      <c r="H1220" s="57" t="s">
        <v>69</v>
      </c>
      <c r="I1220" s="58" t="s">
        <v>69</v>
      </c>
      <c r="J1220" s="53"/>
      <c r="K1220" s="54">
        <v>659</v>
      </c>
      <c r="L1220" s="53"/>
      <c r="M1220" s="54">
        <v>791</v>
      </c>
      <c r="N1220" s="59">
        <f>IF(F1220=2017,J1220*K1220+L1220*M1220,0)</f>
        <v>0</v>
      </c>
      <c r="O1220" s="54">
        <f>IF(F1220=2018,J1220*K1220+L1220*M1220,0)</f>
        <v>0</v>
      </c>
      <c r="P1220" s="54">
        <f>IF(F1220=2019,J1220*K1220+L1220*M1220,0)</f>
        <v>0</v>
      </c>
      <c r="T1220">
        <f>J1220*K1220</f>
        <v>0</v>
      </c>
      <c r="U1220">
        <f>L1220*M1220</f>
        <v>0</v>
      </c>
      <c r="Y1220" t="s">
        <v>52</v>
      </c>
      <c r="Z1220" t="s">
        <v>432</v>
      </c>
    </row>
    <row r="1221" spans="2:26" ht="18.75" hidden="1" outlineLevel="1" x14ac:dyDescent="0.25">
      <c r="B1221" s="93" t="s">
        <v>33</v>
      </c>
      <c r="C1221" s="94"/>
      <c r="D1221" s="94"/>
      <c r="E1221" s="94"/>
      <c r="F1221" s="94"/>
      <c r="G1221" s="94"/>
      <c r="H1221" s="94"/>
      <c r="I1221" s="94"/>
      <c r="J1221" s="94"/>
      <c r="K1221" s="94"/>
      <c r="L1221" s="94"/>
      <c r="M1221" s="94"/>
      <c r="N1221" s="94"/>
      <c r="O1221" s="94"/>
      <c r="P1221" s="95"/>
      <c r="Z1221" t="s">
        <v>432</v>
      </c>
    </row>
    <row r="1222" spans="2:26" ht="30" hidden="1" outlineLevel="1" x14ac:dyDescent="0.25">
      <c r="B1222" s="48">
        <v>1</v>
      </c>
      <c r="C1222" s="49" t="s">
        <v>98</v>
      </c>
      <c r="D1222" s="50" t="s">
        <v>72</v>
      </c>
      <c r="E1222" s="51"/>
      <c r="F1222" s="48">
        <v>2018</v>
      </c>
      <c r="G1222" s="52" t="s">
        <v>73</v>
      </c>
      <c r="H1222" s="57" t="s">
        <v>69</v>
      </c>
      <c r="I1222" s="58" t="s">
        <v>69</v>
      </c>
      <c r="J1222" s="53"/>
      <c r="K1222" s="54">
        <v>531</v>
      </c>
      <c r="L1222" s="53"/>
      <c r="M1222" s="54">
        <v>637</v>
      </c>
      <c r="N1222" s="59">
        <f t="shared" ref="N1222:N1234" si="297">IF(F1222=2017,J1222*K1222+L1222*M1222,0)</f>
        <v>0</v>
      </c>
      <c r="O1222" s="54">
        <f t="shared" ref="O1222:O1234" si="298">IF(F1222=2018,J1222*K1222+L1222*M1222,0)</f>
        <v>0</v>
      </c>
      <c r="P1222" s="54">
        <f t="shared" ref="P1222:P1234" si="299">IF(F1222=2019,J1222*K1222+L1222*M1222,0)</f>
        <v>0</v>
      </c>
      <c r="T1222">
        <f t="shared" ref="T1222:T1234" si="300">J1222*K1222</f>
        <v>0</v>
      </c>
      <c r="U1222">
        <f t="shared" ref="U1222:U1234" si="301">L1222*M1222</f>
        <v>0</v>
      </c>
      <c r="Y1222" t="s">
        <v>52</v>
      </c>
      <c r="Z1222" t="s">
        <v>432</v>
      </c>
    </row>
    <row r="1223" spans="2:26" ht="30" hidden="1" outlineLevel="1" x14ac:dyDescent="0.25">
      <c r="B1223" s="48">
        <v>2</v>
      </c>
      <c r="C1223" s="49" t="s">
        <v>100</v>
      </c>
      <c r="D1223" s="50" t="s">
        <v>72</v>
      </c>
      <c r="E1223" s="51"/>
      <c r="F1223" s="48">
        <v>2017</v>
      </c>
      <c r="G1223" s="52" t="s">
        <v>73</v>
      </c>
      <c r="H1223" s="57" t="s">
        <v>69</v>
      </c>
      <c r="I1223" s="58" t="s">
        <v>69</v>
      </c>
      <c r="J1223" s="53"/>
      <c r="K1223" s="54">
        <v>531</v>
      </c>
      <c r="L1223" s="53"/>
      <c r="M1223" s="54">
        <v>637</v>
      </c>
      <c r="N1223" s="59">
        <f t="shared" si="297"/>
        <v>0</v>
      </c>
      <c r="O1223" s="54">
        <f t="shared" si="298"/>
        <v>0</v>
      </c>
      <c r="P1223" s="54">
        <f t="shared" si="299"/>
        <v>0</v>
      </c>
      <c r="T1223">
        <f t="shared" si="300"/>
        <v>0</v>
      </c>
      <c r="U1223">
        <f t="shared" si="301"/>
        <v>0</v>
      </c>
      <c r="Y1223" t="s">
        <v>52</v>
      </c>
      <c r="Z1223" t="s">
        <v>432</v>
      </c>
    </row>
    <row r="1224" spans="2:26" ht="30" hidden="1" outlineLevel="1" x14ac:dyDescent="0.25">
      <c r="B1224" s="48">
        <v>3</v>
      </c>
      <c r="C1224" s="49" t="s">
        <v>433</v>
      </c>
      <c r="D1224" s="50" t="s">
        <v>72</v>
      </c>
      <c r="E1224" s="51"/>
      <c r="F1224" s="48">
        <v>2019</v>
      </c>
      <c r="G1224" s="52" t="s">
        <v>73</v>
      </c>
      <c r="H1224" s="57" t="s">
        <v>69</v>
      </c>
      <c r="I1224" s="58" t="s">
        <v>69</v>
      </c>
      <c r="J1224" s="53"/>
      <c r="K1224" s="54">
        <v>531</v>
      </c>
      <c r="L1224" s="53"/>
      <c r="M1224" s="54">
        <v>637</v>
      </c>
      <c r="N1224" s="59">
        <f t="shared" si="297"/>
        <v>0</v>
      </c>
      <c r="O1224" s="54">
        <f t="shared" si="298"/>
        <v>0</v>
      </c>
      <c r="P1224" s="54">
        <f t="shared" si="299"/>
        <v>0</v>
      </c>
      <c r="T1224">
        <f t="shared" si="300"/>
        <v>0</v>
      </c>
      <c r="U1224">
        <f t="shared" si="301"/>
        <v>0</v>
      </c>
      <c r="Y1224" t="s">
        <v>52</v>
      </c>
      <c r="Z1224" t="s">
        <v>432</v>
      </c>
    </row>
    <row r="1225" spans="2:26" ht="30" hidden="1" outlineLevel="1" x14ac:dyDescent="0.25">
      <c r="B1225" s="48">
        <v>4</v>
      </c>
      <c r="C1225" s="49" t="s">
        <v>102</v>
      </c>
      <c r="D1225" s="50" t="s">
        <v>72</v>
      </c>
      <c r="E1225" s="51"/>
      <c r="F1225" s="48">
        <v>2018</v>
      </c>
      <c r="G1225" s="52" t="s">
        <v>73</v>
      </c>
      <c r="H1225" s="57" t="s">
        <v>69</v>
      </c>
      <c r="I1225" s="58" t="s">
        <v>69</v>
      </c>
      <c r="J1225" s="53"/>
      <c r="K1225" s="54">
        <v>531</v>
      </c>
      <c r="L1225" s="53"/>
      <c r="M1225" s="54">
        <v>637</v>
      </c>
      <c r="N1225" s="59">
        <f t="shared" si="297"/>
        <v>0</v>
      </c>
      <c r="O1225" s="54">
        <f t="shared" si="298"/>
        <v>0</v>
      </c>
      <c r="P1225" s="54">
        <f t="shared" si="299"/>
        <v>0</v>
      </c>
      <c r="T1225">
        <f t="shared" si="300"/>
        <v>0</v>
      </c>
      <c r="U1225">
        <f t="shared" si="301"/>
        <v>0</v>
      </c>
      <c r="Y1225" t="s">
        <v>52</v>
      </c>
      <c r="Z1225" t="s">
        <v>432</v>
      </c>
    </row>
    <row r="1226" spans="2:26" ht="30" hidden="1" outlineLevel="1" x14ac:dyDescent="0.25">
      <c r="B1226" s="48">
        <v>5</v>
      </c>
      <c r="C1226" s="49" t="s">
        <v>109</v>
      </c>
      <c r="D1226" s="50" t="s">
        <v>72</v>
      </c>
      <c r="E1226" s="51"/>
      <c r="F1226" s="48">
        <v>2017</v>
      </c>
      <c r="G1226" s="52" t="s">
        <v>73</v>
      </c>
      <c r="H1226" s="57" t="s">
        <v>69</v>
      </c>
      <c r="I1226" s="58" t="s">
        <v>69</v>
      </c>
      <c r="J1226" s="53"/>
      <c r="K1226" s="54">
        <v>701</v>
      </c>
      <c r="L1226" s="53"/>
      <c r="M1226" s="54">
        <v>839</v>
      </c>
      <c r="N1226" s="59">
        <f t="shared" si="297"/>
        <v>0</v>
      </c>
      <c r="O1226" s="54">
        <f t="shared" si="298"/>
        <v>0</v>
      </c>
      <c r="P1226" s="54">
        <f t="shared" si="299"/>
        <v>0</v>
      </c>
      <c r="T1226">
        <f t="shared" si="300"/>
        <v>0</v>
      </c>
      <c r="U1226">
        <f t="shared" si="301"/>
        <v>0</v>
      </c>
      <c r="Y1226" t="s">
        <v>130</v>
      </c>
      <c r="Z1226" t="s">
        <v>432</v>
      </c>
    </row>
    <row r="1227" spans="2:26" ht="30" hidden="1" outlineLevel="1" x14ac:dyDescent="0.25">
      <c r="B1227" s="48">
        <v>6</v>
      </c>
      <c r="C1227" s="49" t="s">
        <v>111</v>
      </c>
      <c r="D1227" s="50" t="s">
        <v>72</v>
      </c>
      <c r="E1227" s="51"/>
      <c r="F1227" s="48">
        <v>2018</v>
      </c>
      <c r="G1227" s="52" t="s">
        <v>73</v>
      </c>
      <c r="H1227" s="57" t="s">
        <v>69</v>
      </c>
      <c r="I1227" s="58" t="s">
        <v>69</v>
      </c>
      <c r="J1227" s="53"/>
      <c r="K1227" s="54">
        <v>531</v>
      </c>
      <c r="L1227" s="53"/>
      <c r="M1227" s="54">
        <v>637</v>
      </c>
      <c r="N1227" s="59">
        <f t="shared" si="297"/>
        <v>0</v>
      </c>
      <c r="O1227" s="54">
        <f t="shared" si="298"/>
        <v>0</v>
      </c>
      <c r="P1227" s="54">
        <f t="shared" si="299"/>
        <v>0</v>
      </c>
      <c r="T1227">
        <f t="shared" si="300"/>
        <v>0</v>
      </c>
      <c r="U1227">
        <f t="shared" si="301"/>
        <v>0</v>
      </c>
      <c r="Y1227" t="s">
        <v>52</v>
      </c>
      <c r="Z1227" t="s">
        <v>432</v>
      </c>
    </row>
    <row r="1228" spans="2:26" ht="30" hidden="1" outlineLevel="1" x14ac:dyDescent="0.25">
      <c r="B1228" s="48">
        <v>7</v>
      </c>
      <c r="C1228" s="49" t="s">
        <v>114</v>
      </c>
      <c r="D1228" s="50" t="s">
        <v>72</v>
      </c>
      <c r="E1228" s="51"/>
      <c r="F1228" s="48">
        <v>2018</v>
      </c>
      <c r="G1228" s="52" t="s">
        <v>73</v>
      </c>
      <c r="H1228" s="57" t="s">
        <v>69</v>
      </c>
      <c r="I1228" s="58" t="s">
        <v>69</v>
      </c>
      <c r="J1228" s="53"/>
      <c r="K1228" s="54">
        <v>531</v>
      </c>
      <c r="L1228" s="53"/>
      <c r="M1228" s="54">
        <v>637</v>
      </c>
      <c r="N1228" s="59">
        <f t="shared" si="297"/>
        <v>0</v>
      </c>
      <c r="O1228" s="54">
        <f t="shared" si="298"/>
        <v>0</v>
      </c>
      <c r="P1228" s="54">
        <f t="shared" si="299"/>
        <v>0</v>
      </c>
      <c r="T1228">
        <f t="shared" si="300"/>
        <v>0</v>
      </c>
      <c r="U1228">
        <f t="shared" si="301"/>
        <v>0</v>
      </c>
      <c r="Y1228" t="s">
        <v>52</v>
      </c>
      <c r="Z1228" t="s">
        <v>432</v>
      </c>
    </row>
    <row r="1229" spans="2:26" ht="30" hidden="1" outlineLevel="1" x14ac:dyDescent="0.25">
      <c r="B1229" s="48">
        <v>8</v>
      </c>
      <c r="C1229" s="49" t="s">
        <v>434</v>
      </c>
      <c r="D1229" s="50" t="s">
        <v>72</v>
      </c>
      <c r="E1229" s="51"/>
      <c r="F1229" s="48">
        <v>2018</v>
      </c>
      <c r="G1229" s="52" t="s">
        <v>73</v>
      </c>
      <c r="H1229" s="57" t="s">
        <v>69</v>
      </c>
      <c r="I1229" s="58" t="s">
        <v>69</v>
      </c>
      <c r="J1229" s="53"/>
      <c r="K1229" s="54">
        <v>531</v>
      </c>
      <c r="L1229" s="53"/>
      <c r="M1229" s="54">
        <v>637</v>
      </c>
      <c r="N1229" s="59">
        <f t="shared" si="297"/>
        <v>0</v>
      </c>
      <c r="O1229" s="54">
        <f t="shared" si="298"/>
        <v>0</v>
      </c>
      <c r="P1229" s="54">
        <f t="shared" si="299"/>
        <v>0</v>
      </c>
      <c r="T1229">
        <f t="shared" si="300"/>
        <v>0</v>
      </c>
      <c r="U1229">
        <f t="shared" si="301"/>
        <v>0</v>
      </c>
      <c r="Y1229" t="s">
        <v>52</v>
      </c>
      <c r="Z1229" t="s">
        <v>432</v>
      </c>
    </row>
    <row r="1230" spans="2:26" ht="30" hidden="1" outlineLevel="1" x14ac:dyDescent="0.25">
      <c r="B1230" s="48">
        <v>9</v>
      </c>
      <c r="C1230" s="49" t="s">
        <v>407</v>
      </c>
      <c r="D1230" s="50" t="s">
        <v>72</v>
      </c>
      <c r="E1230" s="51"/>
      <c r="F1230" s="48">
        <v>2019</v>
      </c>
      <c r="G1230" s="52" t="s">
        <v>73</v>
      </c>
      <c r="H1230" s="57" t="s">
        <v>69</v>
      </c>
      <c r="I1230" s="58" t="s">
        <v>69</v>
      </c>
      <c r="J1230" s="53"/>
      <c r="K1230" s="54">
        <v>531</v>
      </c>
      <c r="L1230" s="53"/>
      <c r="M1230" s="54">
        <v>637</v>
      </c>
      <c r="N1230" s="59">
        <f t="shared" si="297"/>
        <v>0</v>
      </c>
      <c r="O1230" s="54">
        <f t="shared" si="298"/>
        <v>0</v>
      </c>
      <c r="P1230" s="54">
        <f t="shared" si="299"/>
        <v>0</v>
      </c>
      <c r="T1230">
        <f t="shared" si="300"/>
        <v>0</v>
      </c>
      <c r="U1230">
        <f t="shared" si="301"/>
        <v>0</v>
      </c>
      <c r="Y1230" t="s">
        <v>52</v>
      </c>
      <c r="Z1230" t="s">
        <v>432</v>
      </c>
    </row>
    <row r="1231" spans="2:26" ht="30" hidden="1" outlineLevel="1" x14ac:dyDescent="0.25">
      <c r="B1231" s="48">
        <v>10</v>
      </c>
      <c r="C1231" s="49" t="s">
        <v>116</v>
      </c>
      <c r="D1231" s="50" t="s">
        <v>72</v>
      </c>
      <c r="E1231" s="51"/>
      <c r="F1231" s="48">
        <v>2017</v>
      </c>
      <c r="G1231" s="52" t="s">
        <v>73</v>
      </c>
      <c r="H1231" s="57" t="s">
        <v>69</v>
      </c>
      <c r="I1231" s="58" t="s">
        <v>69</v>
      </c>
      <c r="J1231" s="53"/>
      <c r="K1231" s="54">
        <v>531</v>
      </c>
      <c r="L1231" s="53"/>
      <c r="M1231" s="54">
        <v>637</v>
      </c>
      <c r="N1231" s="59">
        <f t="shared" si="297"/>
        <v>0</v>
      </c>
      <c r="O1231" s="54">
        <f t="shared" si="298"/>
        <v>0</v>
      </c>
      <c r="P1231" s="54">
        <f t="shared" si="299"/>
        <v>0</v>
      </c>
      <c r="T1231">
        <f t="shared" si="300"/>
        <v>0</v>
      </c>
      <c r="U1231">
        <f t="shared" si="301"/>
        <v>0</v>
      </c>
      <c r="Y1231" t="s">
        <v>52</v>
      </c>
      <c r="Z1231" t="s">
        <v>432</v>
      </c>
    </row>
    <row r="1232" spans="2:26" ht="30" hidden="1" outlineLevel="1" x14ac:dyDescent="0.25">
      <c r="B1232" s="48">
        <v>11</v>
      </c>
      <c r="C1232" s="49" t="s">
        <v>118</v>
      </c>
      <c r="D1232" s="50" t="s">
        <v>72</v>
      </c>
      <c r="E1232" s="51"/>
      <c r="F1232" s="48">
        <v>2019</v>
      </c>
      <c r="G1232" s="52" t="s">
        <v>73</v>
      </c>
      <c r="H1232" s="57" t="s">
        <v>69</v>
      </c>
      <c r="I1232" s="58" t="s">
        <v>69</v>
      </c>
      <c r="J1232" s="53"/>
      <c r="K1232" s="54">
        <v>531</v>
      </c>
      <c r="L1232" s="53"/>
      <c r="M1232" s="54">
        <v>637</v>
      </c>
      <c r="N1232" s="59">
        <f t="shared" si="297"/>
        <v>0</v>
      </c>
      <c r="O1232" s="54">
        <f t="shared" si="298"/>
        <v>0</v>
      </c>
      <c r="P1232" s="54">
        <f t="shared" si="299"/>
        <v>0</v>
      </c>
      <c r="T1232">
        <f t="shared" si="300"/>
        <v>0</v>
      </c>
      <c r="U1232">
        <f t="shared" si="301"/>
        <v>0</v>
      </c>
      <c r="Y1232" t="s">
        <v>52</v>
      </c>
      <c r="Z1232" t="s">
        <v>432</v>
      </c>
    </row>
    <row r="1233" spans="2:26" ht="30" hidden="1" outlineLevel="1" x14ac:dyDescent="0.25">
      <c r="B1233" s="48">
        <v>12</v>
      </c>
      <c r="C1233" s="49" t="s">
        <v>436</v>
      </c>
      <c r="D1233" s="50" t="s">
        <v>72</v>
      </c>
      <c r="E1233" s="51"/>
      <c r="F1233" s="48">
        <v>2018</v>
      </c>
      <c r="G1233" s="52" t="s">
        <v>73</v>
      </c>
      <c r="H1233" s="57" t="s">
        <v>69</v>
      </c>
      <c r="I1233" s="58" t="s">
        <v>69</v>
      </c>
      <c r="J1233" s="53"/>
      <c r="K1233" s="54">
        <v>531</v>
      </c>
      <c r="L1233" s="53"/>
      <c r="M1233" s="54">
        <v>637</v>
      </c>
      <c r="N1233" s="59">
        <f t="shared" si="297"/>
        <v>0</v>
      </c>
      <c r="O1233" s="54">
        <f t="shared" si="298"/>
        <v>0</v>
      </c>
      <c r="P1233" s="54">
        <f t="shared" si="299"/>
        <v>0</v>
      </c>
      <c r="T1233">
        <f t="shared" si="300"/>
        <v>0</v>
      </c>
      <c r="U1233">
        <f t="shared" si="301"/>
        <v>0</v>
      </c>
      <c r="Y1233" t="s">
        <v>52</v>
      </c>
      <c r="Z1233" t="s">
        <v>432</v>
      </c>
    </row>
    <row r="1234" spans="2:26" ht="30" hidden="1" outlineLevel="1" x14ac:dyDescent="0.25">
      <c r="B1234" s="48">
        <v>13</v>
      </c>
      <c r="C1234" s="49" t="s">
        <v>120</v>
      </c>
      <c r="D1234" s="50" t="s">
        <v>72</v>
      </c>
      <c r="E1234" s="51"/>
      <c r="F1234" s="48">
        <v>2019</v>
      </c>
      <c r="G1234" s="52" t="s">
        <v>73</v>
      </c>
      <c r="H1234" s="57" t="s">
        <v>69</v>
      </c>
      <c r="I1234" s="58" t="s">
        <v>69</v>
      </c>
      <c r="J1234" s="53"/>
      <c r="K1234" s="54">
        <v>531</v>
      </c>
      <c r="L1234" s="53"/>
      <c r="M1234" s="54">
        <v>637</v>
      </c>
      <c r="N1234" s="59">
        <f t="shared" si="297"/>
        <v>0</v>
      </c>
      <c r="O1234" s="54">
        <f t="shared" si="298"/>
        <v>0</v>
      </c>
      <c r="P1234" s="54">
        <f t="shared" si="299"/>
        <v>0</v>
      </c>
      <c r="T1234">
        <f t="shared" si="300"/>
        <v>0</v>
      </c>
      <c r="U1234">
        <f t="shared" si="301"/>
        <v>0</v>
      </c>
      <c r="Y1234" t="s">
        <v>52</v>
      </c>
      <c r="Z1234" t="s">
        <v>432</v>
      </c>
    </row>
    <row r="1235" spans="2:26" ht="18.75" hidden="1" outlineLevel="1" x14ac:dyDescent="0.25">
      <c r="B1235" s="93" t="s">
        <v>48</v>
      </c>
      <c r="C1235" s="94"/>
      <c r="D1235" s="94"/>
      <c r="E1235" s="94"/>
      <c r="F1235" s="94"/>
      <c r="G1235" s="94"/>
      <c r="H1235" s="94"/>
      <c r="I1235" s="94"/>
      <c r="J1235" s="94"/>
      <c r="K1235" s="94"/>
      <c r="L1235" s="94"/>
      <c r="M1235" s="94"/>
      <c r="N1235" s="94"/>
      <c r="O1235" s="94"/>
      <c r="P1235" s="95"/>
      <c r="Z1235" t="s">
        <v>432</v>
      </c>
    </row>
    <row r="1236" spans="2:26" ht="30" hidden="1" outlineLevel="1" x14ac:dyDescent="0.25">
      <c r="B1236" s="48">
        <v>1</v>
      </c>
      <c r="C1236" s="49" t="s">
        <v>446</v>
      </c>
      <c r="D1236" s="50" t="s">
        <v>72</v>
      </c>
      <c r="E1236" s="51"/>
      <c r="F1236" s="48">
        <v>2018</v>
      </c>
      <c r="G1236" s="52" t="s">
        <v>73</v>
      </c>
      <c r="H1236" s="57" t="s">
        <v>69</v>
      </c>
      <c r="I1236" s="58" t="s">
        <v>69</v>
      </c>
      <c r="J1236" s="53"/>
      <c r="K1236" s="54">
        <v>804</v>
      </c>
      <c r="L1236" s="53"/>
      <c r="M1236" s="54">
        <v>963</v>
      </c>
      <c r="N1236" s="59">
        <f>IF(F1236=2017,J1236*K1236+L1236*M1236,0)</f>
        <v>0</v>
      </c>
      <c r="O1236" s="54">
        <f>IF(F1236=2018,J1236*K1236+L1236*M1236,0)</f>
        <v>0</v>
      </c>
      <c r="P1236" s="54">
        <f>IF(F1236=2019,J1236*K1236+L1236*M1236,0)</f>
        <v>0</v>
      </c>
      <c r="T1236">
        <f>J1236*K1236</f>
        <v>0</v>
      </c>
      <c r="U1236">
        <f>L1236*M1236</f>
        <v>0</v>
      </c>
      <c r="Y1236" t="s">
        <v>52</v>
      </c>
      <c r="Z1236" t="s">
        <v>432</v>
      </c>
    </row>
    <row r="1237" spans="2:26" ht="30" hidden="1" outlineLevel="1" x14ac:dyDescent="0.25">
      <c r="B1237" s="48">
        <v>2</v>
      </c>
      <c r="C1237" s="49" t="s">
        <v>438</v>
      </c>
      <c r="D1237" s="50" t="s">
        <v>72</v>
      </c>
      <c r="E1237" s="51"/>
      <c r="F1237" s="48">
        <v>2018</v>
      </c>
      <c r="G1237" s="52" t="s">
        <v>73</v>
      </c>
      <c r="H1237" s="57" t="s">
        <v>69</v>
      </c>
      <c r="I1237" s="58" t="s">
        <v>69</v>
      </c>
      <c r="J1237" s="53"/>
      <c r="K1237" s="54">
        <v>748</v>
      </c>
      <c r="L1237" s="53"/>
      <c r="M1237" s="54">
        <v>897</v>
      </c>
      <c r="N1237" s="59">
        <f>IF(F1237=2017,J1237*K1237+L1237*M1237,0)</f>
        <v>0</v>
      </c>
      <c r="O1237" s="54">
        <f>IF(F1237=2018,J1237*K1237+L1237*M1237,0)</f>
        <v>0</v>
      </c>
      <c r="P1237" s="54">
        <f>IF(F1237=2019,J1237*K1237+L1237*M1237,0)</f>
        <v>0</v>
      </c>
      <c r="T1237">
        <f>J1237*K1237</f>
        <v>0</v>
      </c>
      <c r="U1237">
        <f>L1237*M1237</f>
        <v>0</v>
      </c>
      <c r="Y1237" t="s">
        <v>52</v>
      </c>
      <c r="Z1237" t="s">
        <v>432</v>
      </c>
    </row>
    <row r="1238" spans="2:26" ht="30" hidden="1" outlineLevel="1" x14ac:dyDescent="0.25">
      <c r="B1238" s="48">
        <v>3</v>
      </c>
      <c r="C1238" s="49" t="s">
        <v>440</v>
      </c>
      <c r="D1238" s="50" t="s">
        <v>72</v>
      </c>
      <c r="E1238" s="51"/>
      <c r="F1238" s="48">
        <v>2018</v>
      </c>
      <c r="G1238" s="52" t="s">
        <v>73</v>
      </c>
      <c r="H1238" s="57" t="s">
        <v>69</v>
      </c>
      <c r="I1238" s="58" t="s">
        <v>69</v>
      </c>
      <c r="J1238" s="53"/>
      <c r="K1238" s="54">
        <v>776</v>
      </c>
      <c r="L1238" s="53"/>
      <c r="M1238" s="54">
        <v>929</v>
      </c>
      <c r="N1238" s="59">
        <f>IF(F1238=2017,J1238*K1238+L1238*M1238,0)</f>
        <v>0</v>
      </c>
      <c r="O1238" s="54">
        <f>IF(F1238=2018,J1238*K1238+L1238*M1238,0)</f>
        <v>0</v>
      </c>
      <c r="P1238" s="54">
        <f>IF(F1238=2019,J1238*K1238+L1238*M1238,0)</f>
        <v>0</v>
      </c>
      <c r="T1238">
        <f>J1238*K1238</f>
        <v>0</v>
      </c>
      <c r="U1238">
        <f>L1238*M1238</f>
        <v>0</v>
      </c>
      <c r="Y1238" t="s">
        <v>52</v>
      </c>
      <c r="Z1238" t="s">
        <v>432</v>
      </c>
    </row>
    <row r="1239" spans="2:26" ht="30" hidden="1" outlineLevel="1" x14ac:dyDescent="0.25">
      <c r="B1239" s="48">
        <v>4</v>
      </c>
      <c r="C1239" s="49" t="s">
        <v>442</v>
      </c>
      <c r="D1239" s="50" t="s">
        <v>72</v>
      </c>
      <c r="E1239" s="51"/>
      <c r="F1239" s="48">
        <v>2019</v>
      </c>
      <c r="G1239" s="52" t="s">
        <v>73</v>
      </c>
      <c r="H1239" s="57" t="s">
        <v>69</v>
      </c>
      <c r="I1239" s="58" t="s">
        <v>69</v>
      </c>
      <c r="J1239" s="53"/>
      <c r="K1239" s="54">
        <v>488</v>
      </c>
      <c r="L1239" s="53"/>
      <c r="M1239" s="54">
        <v>584</v>
      </c>
      <c r="N1239" s="59">
        <f>IF(F1239=2017,J1239*K1239+L1239*M1239,0)</f>
        <v>0</v>
      </c>
      <c r="O1239" s="54">
        <f>IF(F1239=2018,J1239*K1239+L1239*M1239,0)</f>
        <v>0</v>
      </c>
      <c r="P1239" s="54">
        <f>IF(F1239=2019,J1239*K1239+L1239*M1239,0)</f>
        <v>0</v>
      </c>
      <c r="T1239">
        <f>J1239*K1239</f>
        <v>0</v>
      </c>
      <c r="U1239">
        <f>L1239*M1239</f>
        <v>0</v>
      </c>
      <c r="Y1239" t="s">
        <v>52</v>
      </c>
      <c r="Z1239" t="s">
        <v>432</v>
      </c>
    </row>
    <row r="1240" spans="2:26" hidden="1" outlineLevel="1" x14ac:dyDescent="0.25">
      <c r="Z1240" t="s">
        <v>432</v>
      </c>
    </row>
    <row r="1241" spans="2:26" ht="18.75" hidden="1" outlineLevel="1" x14ac:dyDescent="0.25">
      <c r="B1241" s="39" t="s">
        <v>79</v>
      </c>
      <c r="C1241" s="40"/>
      <c r="D1241" s="55"/>
      <c r="E1241" s="41"/>
      <c r="F1241" s="56"/>
      <c r="G1241" s="40"/>
      <c r="H1241" s="41"/>
      <c r="I1241" s="42"/>
      <c r="J1241" s="56"/>
      <c r="K1241" s="42"/>
      <c r="L1241" s="41"/>
      <c r="M1241" s="42"/>
      <c r="N1241" s="41"/>
      <c r="O1241" s="41"/>
      <c r="P1241" s="56"/>
      <c r="Z1241" t="s">
        <v>432</v>
      </c>
    </row>
    <row r="1242" spans="2:26" ht="38.25" hidden="1" outlineLevel="1" x14ac:dyDescent="0.25">
      <c r="B1242" s="43" t="s">
        <v>23</v>
      </c>
      <c r="C1242" s="44" t="s">
        <v>24</v>
      </c>
      <c r="D1242" s="44" t="s">
        <v>25</v>
      </c>
      <c r="E1242" s="44" t="s">
        <v>26</v>
      </c>
      <c r="F1242" s="44" t="s">
        <v>27</v>
      </c>
      <c r="G1242" s="44" t="s">
        <v>28</v>
      </c>
      <c r="H1242" s="44" t="s">
        <v>69</v>
      </c>
      <c r="I1242" s="45" t="s">
        <v>69</v>
      </c>
      <c r="J1242" s="44" t="s">
        <v>80</v>
      </c>
      <c r="K1242" s="45" t="s">
        <v>81</v>
      </c>
      <c r="L1242" s="44" t="s">
        <v>82</v>
      </c>
      <c r="M1242" s="45" t="s">
        <v>83</v>
      </c>
      <c r="N1242" s="46">
        <v>2017</v>
      </c>
      <c r="O1242" s="46">
        <v>2018</v>
      </c>
      <c r="P1242" s="47">
        <v>2019</v>
      </c>
      <c r="Z1242" t="s">
        <v>432</v>
      </c>
    </row>
    <row r="1243" spans="2:26" ht="30" hidden="1" outlineLevel="1" x14ac:dyDescent="0.25">
      <c r="B1243" s="48">
        <v>1</v>
      </c>
      <c r="C1243" s="49" t="s">
        <v>447</v>
      </c>
      <c r="D1243" s="50" t="s">
        <v>85</v>
      </c>
      <c r="E1243" s="51"/>
      <c r="F1243" s="48">
        <v>2019</v>
      </c>
      <c r="G1243" s="52" t="s">
        <v>85</v>
      </c>
      <c r="H1243" s="57" t="s">
        <v>69</v>
      </c>
      <c r="I1243" s="58" t="s">
        <v>69</v>
      </c>
      <c r="J1243" s="53"/>
      <c r="K1243" s="54">
        <v>2400</v>
      </c>
      <c r="L1243" s="53"/>
      <c r="M1243" s="54">
        <v>3200</v>
      </c>
      <c r="N1243" s="59">
        <f>IF(F1243=2017,J1243*K1243+L1243*M1243,0)</f>
        <v>0</v>
      </c>
      <c r="O1243" s="54">
        <f>IF(F1243=2018,J1243*K1243+L1243*M1243,0)</f>
        <v>0</v>
      </c>
      <c r="P1243" s="54">
        <f>IF(F1243=2019,J1243*K1243+L1243*M1243,0)</f>
        <v>0</v>
      </c>
      <c r="V1243">
        <f>J1243*K1243</f>
        <v>0</v>
      </c>
      <c r="W1243">
        <f>L1243*M1243</f>
        <v>0</v>
      </c>
      <c r="Y1243" t="s">
        <v>52</v>
      </c>
      <c r="Z1243" t="s">
        <v>432</v>
      </c>
    </row>
    <row r="1244" spans="2:26" hidden="1" outlineLevel="1" x14ac:dyDescent="0.25">
      <c r="Z1244" t="s">
        <v>432</v>
      </c>
    </row>
    <row r="1245" spans="2:26" ht="15.75" thickBot="1" x14ac:dyDescent="0.3"/>
    <row r="1246" spans="2:26" ht="39" thickBot="1" x14ac:dyDescent="0.3">
      <c r="B1246" s="96" t="s">
        <v>634</v>
      </c>
      <c r="C1246" s="97"/>
      <c r="D1246" s="97"/>
      <c r="E1246" s="102" t="s">
        <v>3</v>
      </c>
      <c r="F1246" s="103"/>
      <c r="G1246" s="4" t="s">
        <v>4</v>
      </c>
      <c r="H1246" s="4" t="s">
        <v>5</v>
      </c>
      <c r="I1246" s="4" t="s">
        <v>6</v>
      </c>
      <c r="J1246" s="4" t="s">
        <v>7</v>
      </c>
      <c r="K1246" s="5" t="s">
        <v>8</v>
      </c>
      <c r="L1246" s="6" t="s">
        <v>9</v>
      </c>
      <c r="M1246" s="7"/>
      <c r="N1246" s="8">
        <v>2017</v>
      </c>
      <c r="O1246" s="9">
        <v>2018</v>
      </c>
      <c r="P1246" s="10">
        <v>2019</v>
      </c>
      <c r="Z1246" t="s">
        <v>634</v>
      </c>
    </row>
    <row r="1247" spans="2:26" ht="15.75" x14ac:dyDescent="0.25">
      <c r="B1247" s="98"/>
      <c r="C1247" s="99"/>
      <c r="D1247" s="99"/>
      <c r="E1247" s="104">
        <v>0</v>
      </c>
      <c r="F1247" s="105"/>
      <c r="G1247" s="11" t="s">
        <v>10</v>
      </c>
      <c r="H1247" s="12">
        <f>SUBTOTAL(2,I1264:I1270,I1272:I1274)</f>
        <v>10</v>
      </c>
      <c r="I1247" s="13">
        <f>SUM(I1264:I1270,I1272:I1274)/H1247</f>
        <v>742.50000000000011</v>
      </c>
      <c r="J1247" s="14" t="s">
        <v>11</v>
      </c>
      <c r="K1247" s="15">
        <f>SUM(H1264:H1270,H1272:H1274)</f>
        <v>0</v>
      </c>
      <c r="L1247" s="16">
        <f>Q1247</f>
        <v>0</v>
      </c>
      <c r="M1247" s="17"/>
      <c r="N1247" s="110">
        <f>SUM(N1264:N1270,N1272:N1274,N1279:N1284,N1286:N1288,N1292:N1292)</f>
        <v>0</v>
      </c>
      <c r="O1247" s="113">
        <f>SUM(O1264:O1270,O1272:O1274,O1279:O1284,O1286:O1288,O1292:O1292)</f>
        <v>0</v>
      </c>
      <c r="P1247" s="86">
        <f>SUM(P1264:P1270,P1272:P1274,P1279:P1284,P1286:P1288,P1292:P1292)</f>
        <v>0</v>
      </c>
      <c r="Q1247">
        <f>SUM(Q1264:Q1270,Q1272:Q1274)</f>
        <v>0</v>
      </c>
      <c r="R1247">
        <f>SUM(R1264:R1270,R1272:R1274)</f>
        <v>0</v>
      </c>
      <c r="S1247">
        <f>SUM(S1264:S1270,S1272:S1274)</f>
        <v>0</v>
      </c>
      <c r="T1247">
        <f>SUM(T1279:T1284,T1286:T1288)</f>
        <v>0</v>
      </c>
      <c r="U1247">
        <f>SUM(U1279:U1284,U1286:U1288)</f>
        <v>0</v>
      </c>
      <c r="V1247">
        <f>SUM(V1292:V1292)</f>
        <v>0</v>
      </c>
      <c r="W1247">
        <f>SUM(W1292:W1292)</f>
        <v>0</v>
      </c>
      <c r="Z1247" t="s">
        <v>634</v>
      </c>
    </row>
    <row r="1248" spans="2:26" ht="31.5" x14ac:dyDescent="0.25">
      <c r="B1248" s="98"/>
      <c r="C1248" s="99"/>
      <c r="D1248" s="99"/>
      <c r="E1248" s="106"/>
      <c r="F1248" s="107"/>
      <c r="G1248" s="11" t="s">
        <v>12</v>
      </c>
      <c r="H1248" s="12">
        <f>SUBTOTAL(2,K1264:K1270,K1272:K1274)</f>
        <v>10</v>
      </c>
      <c r="I1248" s="13">
        <f>SUM(K1264:K1270,K1272:K1274)/H1248</f>
        <v>558.1400000000001</v>
      </c>
      <c r="J1248" s="14" t="s">
        <v>13</v>
      </c>
      <c r="K1248" s="15">
        <f>SUM(J1264:J1270,J1272:J1274)</f>
        <v>0</v>
      </c>
      <c r="L1248" s="16">
        <f>R1247</f>
        <v>0</v>
      </c>
      <c r="M1248" s="18"/>
      <c r="N1248" s="111"/>
      <c r="O1248" s="114"/>
      <c r="P1248" s="87"/>
      <c r="Z1248" t="s">
        <v>634</v>
      </c>
    </row>
    <row r="1249" spans="2:26" ht="31.5" x14ac:dyDescent="0.25">
      <c r="B1249" s="98"/>
      <c r="C1249" s="99"/>
      <c r="D1249" s="99"/>
      <c r="E1249" s="106"/>
      <c r="F1249" s="107"/>
      <c r="G1249" s="11" t="s">
        <v>14</v>
      </c>
      <c r="H1249" s="12">
        <f>SUBTOTAL(2,M1264:M1270,M1272:M1274)</f>
        <v>10</v>
      </c>
      <c r="I1249" s="13">
        <f>SUM(M1264:M1270,M1272:M1274)/H1249</f>
        <v>669.05999999999983</v>
      </c>
      <c r="J1249" s="14" t="s">
        <v>13</v>
      </c>
      <c r="K1249" s="15">
        <f>SUM(L1264:L1270,L1272:L1274)</f>
        <v>0</v>
      </c>
      <c r="L1249" s="16">
        <f>S1247</f>
        <v>0</v>
      </c>
      <c r="M1249" s="18"/>
      <c r="N1249" s="111"/>
      <c r="O1249" s="114"/>
      <c r="P1249" s="87"/>
      <c r="Z1249" t="s">
        <v>634</v>
      </c>
    </row>
    <row r="1250" spans="2:26" ht="31.5" x14ac:dyDescent="0.25">
      <c r="B1250" s="98"/>
      <c r="C1250" s="99"/>
      <c r="D1250" s="99"/>
      <c r="E1250" s="106"/>
      <c r="F1250" s="107"/>
      <c r="G1250" s="11" t="s">
        <v>15</v>
      </c>
      <c r="H1250" s="12">
        <f>SUBTOTAL(2,K1279:K1284,K1286:K1288)</f>
        <v>9</v>
      </c>
      <c r="I1250" s="13">
        <f>SUM(K1279:K1284,K1286:K1288)/H1250</f>
        <v>698</v>
      </c>
      <c r="J1250" s="14" t="s">
        <v>13</v>
      </c>
      <c r="K1250" s="15">
        <f>SUM(J1279:J1284,J1286:J1288)</f>
        <v>0</v>
      </c>
      <c r="L1250" s="16">
        <f>T1247</f>
        <v>0</v>
      </c>
      <c r="M1250" s="18"/>
      <c r="N1250" s="111"/>
      <c r="O1250" s="114"/>
      <c r="P1250" s="87"/>
      <c r="Z1250" t="s">
        <v>634</v>
      </c>
    </row>
    <row r="1251" spans="2:26" ht="31.5" x14ac:dyDescent="0.25">
      <c r="B1251" s="98"/>
      <c r="C1251" s="99"/>
      <c r="D1251" s="99"/>
      <c r="E1251" s="106"/>
      <c r="F1251" s="107"/>
      <c r="G1251" s="11" t="s">
        <v>16</v>
      </c>
      <c r="H1251" s="12">
        <f>SUBTOTAL(2,M1279:M1284,M1286:M1288)</f>
        <v>9</v>
      </c>
      <c r="I1251" s="13">
        <f>SUM(M1279:M1284,M1286:M1288)/H1251</f>
        <v>836</v>
      </c>
      <c r="J1251" s="14" t="s">
        <v>13</v>
      </c>
      <c r="K1251" s="15">
        <f>SUM(L1279:L1284,L1286:L1288)</f>
        <v>0</v>
      </c>
      <c r="L1251" s="16">
        <f>U1247</f>
        <v>0</v>
      </c>
      <c r="M1251" s="18"/>
      <c r="N1251" s="111"/>
      <c r="O1251" s="114"/>
      <c r="P1251" s="87"/>
      <c r="Z1251" t="s">
        <v>634</v>
      </c>
    </row>
    <row r="1252" spans="2:26" ht="31.5" x14ac:dyDescent="0.25">
      <c r="B1252" s="98"/>
      <c r="C1252" s="99"/>
      <c r="D1252" s="99"/>
      <c r="E1252" s="106"/>
      <c r="F1252" s="107"/>
      <c r="G1252" s="11" t="s">
        <v>17</v>
      </c>
      <c r="H1252" s="12">
        <f>SUBTOTAL(2,K1292:K1292)</f>
        <v>1</v>
      </c>
      <c r="I1252" s="13">
        <f>SUM(K1292:K1292)/H1252</f>
        <v>3000</v>
      </c>
      <c r="J1252" s="14" t="s">
        <v>13</v>
      </c>
      <c r="K1252" s="15">
        <f>SUM(J1292:J1292)</f>
        <v>0</v>
      </c>
      <c r="L1252" s="16">
        <f>V1247</f>
        <v>0</v>
      </c>
      <c r="M1252" s="18"/>
      <c r="N1252" s="111"/>
      <c r="O1252" s="114"/>
      <c r="P1252" s="87"/>
      <c r="Z1252" t="s">
        <v>634</v>
      </c>
    </row>
    <row r="1253" spans="2:26" ht="32.25" thickBot="1" x14ac:dyDescent="0.3">
      <c r="B1253" s="98"/>
      <c r="C1253" s="99"/>
      <c r="D1253" s="99"/>
      <c r="E1253" s="106"/>
      <c r="F1253" s="107"/>
      <c r="G1253" s="11" t="s">
        <v>18</v>
      </c>
      <c r="H1253" s="19">
        <f>SUBTOTAL(2,M1292:M1292)</f>
        <v>1</v>
      </c>
      <c r="I1253" s="20">
        <f>SUM(M1292:M1292)/H1253</f>
        <v>4000</v>
      </c>
      <c r="J1253" s="21" t="s">
        <v>13</v>
      </c>
      <c r="K1253" s="22">
        <f>SUM(L1292:L1292)</f>
        <v>0</v>
      </c>
      <c r="L1253" s="23">
        <f>W1247</f>
        <v>0</v>
      </c>
      <c r="M1253" s="18"/>
      <c r="N1253" s="111"/>
      <c r="O1253" s="114"/>
      <c r="P1253" s="87"/>
      <c r="Z1253" t="s">
        <v>634</v>
      </c>
    </row>
    <row r="1254" spans="2:26" ht="16.5" thickBot="1" x14ac:dyDescent="0.3">
      <c r="B1254" s="100"/>
      <c r="C1254" s="101"/>
      <c r="D1254" s="101"/>
      <c r="E1254" s="108"/>
      <c r="F1254" s="109"/>
      <c r="G1254" s="24" t="s">
        <v>19</v>
      </c>
      <c r="H1254" s="25"/>
      <c r="I1254" s="25"/>
      <c r="J1254" s="25"/>
      <c r="K1254" s="26">
        <f>SUM(K1247:K1253)</f>
        <v>0</v>
      </c>
      <c r="L1254" s="27">
        <f>SUM(L1247:L1253)</f>
        <v>0</v>
      </c>
      <c r="M1254" s="18"/>
      <c r="N1254" s="112"/>
      <c r="O1254" s="115"/>
      <c r="P1254" s="88"/>
      <c r="Z1254" t="s">
        <v>634</v>
      </c>
    </row>
    <row r="1255" spans="2:26" ht="15.75" collapsed="1" thickBot="1" x14ac:dyDescent="0.3">
      <c r="B1255" s="89" t="s">
        <v>20</v>
      </c>
      <c r="C1255" s="90"/>
      <c r="D1255" s="90"/>
      <c r="E1255" s="91"/>
      <c r="F1255" s="91"/>
      <c r="G1255" s="91"/>
      <c r="H1255" s="91"/>
      <c r="I1255" s="91"/>
      <c r="J1255" s="91"/>
      <c r="K1255" s="91"/>
      <c r="L1255" s="91"/>
      <c r="M1255" s="91"/>
      <c r="N1255" s="91"/>
      <c r="O1255" s="91"/>
      <c r="P1255" s="92"/>
      <c r="Z1255" t="s">
        <v>634</v>
      </c>
    </row>
    <row r="1256" spans="2:26" hidden="1" outlineLevel="1" x14ac:dyDescent="0.25">
      <c r="B1256" s="28" t="s">
        <v>21</v>
      </c>
      <c r="C1256" s="29"/>
      <c r="D1256" s="29"/>
      <c r="E1256" s="30"/>
      <c r="F1256" s="30"/>
      <c r="G1256" s="29"/>
      <c r="H1256" s="30"/>
      <c r="I1256" s="31"/>
      <c r="J1256" s="30"/>
      <c r="K1256" s="31"/>
      <c r="L1256" s="30"/>
      <c r="M1256" s="31"/>
      <c r="N1256" s="30"/>
      <c r="O1256" s="30"/>
      <c r="P1256" s="32"/>
      <c r="Z1256" t="s">
        <v>634</v>
      </c>
    </row>
    <row r="1257" spans="2:26" hidden="1" outlineLevel="1" x14ac:dyDescent="0.25">
      <c r="B1257" s="33" t="s">
        <v>634</v>
      </c>
      <c r="C1257" s="29"/>
      <c r="D1257" s="29"/>
      <c r="E1257" s="30"/>
      <c r="F1257" s="30"/>
      <c r="G1257" s="29"/>
      <c r="H1257" s="30"/>
      <c r="I1257" s="31"/>
      <c r="J1257" s="30"/>
      <c r="K1257" s="31"/>
      <c r="L1257" s="30"/>
      <c r="M1257" s="31"/>
      <c r="N1257" s="30"/>
      <c r="O1257" s="30"/>
      <c r="P1257" s="32"/>
      <c r="Z1257" t="s">
        <v>634</v>
      </c>
    </row>
    <row r="1258" spans="2:26" hidden="1" outlineLevel="1" x14ac:dyDescent="0.25">
      <c r="B1258" s="28"/>
      <c r="C1258" s="29"/>
      <c r="D1258" s="29"/>
      <c r="E1258" s="30"/>
      <c r="F1258" s="30"/>
      <c r="G1258" s="29"/>
      <c r="H1258" s="30"/>
      <c r="I1258" s="31"/>
      <c r="J1258" s="30"/>
      <c r="K1258" s="31"/>
      <c r="L1258" s="30"/>
      <c r="M1258" s="31"/>
      <c r="N1258" s="30"/>
      <c r="O1258" s="30"/>
      <c r="P1258" s="32"/>
      <c r="Z1258" t="s">
        <v>634</v>
      </c>
    </row>
    <row r="1259" spans="2:26" hidden="1" outlineLevel="1" x14ac:dyDescent="0.25">
      <c r="B1259" s="34"/>
      <c r="C1259" s="29"/>
      <c r="D1259" s="29"/>
      <c r="E1259" s="30"/>
      <c r="F1259" s="30"/>
      <c r="G1259" s="29"/>
      <c r="H1259" s="30"/>
      <c r="I1259" s="31"/>
      <c r="J1259" s="30"/>
      <c r="K1259" s="31"/>
      <c r="L1259" s="30"/>
      <c r="M1259" s="31"/>
      <c r="N1259" s="30"/>
      <c r="O1259" s="30"/>
      <c r="P1259" s="32"/>
      <c r="Z1259" t="s">
        <v>634</v>
      </c>
    </row>
    <row r="1260" spans="2:26" hidden="1" outlineLevel="1" x14ac:dyDescent="0.25">
      <c r="B1260" s="35"/>
      <c r="C1260" s="36"/>
      <c r="D1260" s="36"/>
      <c r="E1260" s="37"/>
      <c r="F1260" s="37"/>
      <c r="G1260" s="36"/>
      <c r="H1260" s="37"/>
      <c r="I1260" s="18"/>
      <c r="J1260" s="37"/>
      <c r="K1260" s="18"/>
      <c r="L1260" s="37"/>
      <c r="M1260" s="18"/>
      <c r="N1260" s="37"/>
      <c r="O1260" s="37"/>
      <c r="P1260" s="38"/>
      <c r="Z1260" t="s">
        <v>634</v>
      </c>
    </row>
    <row r="1261" spans="2:26" ht="18.75" hidden="1" outlineLevel="1" x14ac:dyDescent="0.25">
      <c r="B1261" s="39" t="s">
        <v>22</v>
      </c>
      <c r="C1261" s="40"/>
      <c r="D1261" s="40"/>
      <c r="E1261" s="41"/>
      <c r="F1261" s="41"/>
      <c r="G1261" s="40"/>
      <c r="H1261" s="41"/>
      <c r="I1261" s="42"/>
      <c r="J1261" s="41"/>
      <c r="K1261" s="42"/>
      <c r="L1261" s="41"/>
      <c r="M1261" s="42"/>
      <c r="N1261" s="41"/>
      <c r="O1261" s="41"/>
      <c r="P1261" s="41"/>
      <c r="Z1261" t="s">
        <v>634</v>
      </c>
    </row>
    <row r="1262" spans="2:26" ht="51" hidden="1" outlineLevel="1" x14ac:dyDescent="0.25">
      <c r="B1262" s="43" t="s">
        <v>23</v>
      </c>
      <c r="C1262" s="44" t="s">
        <v>24</v>
      </c>
      <c r="D1262" s="44" t="s">
        <v>25</v>
      </c>
      <c r="E1262" s="44" t="s">
        <v>26</v>
      </c>
      <c r="F1262" s="44" t="s">
        <v>27</v>
      </c>
      <c r="G1262" s="44" t="s">
        <v>28</v>
      </c>
      <c r="H1262" s="44" t="s">
        <v>29</v>
      </c>
      <c r="I1262" s="45" t="s">
        <v>30</v>
      </c>
      <c r="J1262" s="44" t="s">
        <v>620</v>
      </c>
      <c r="K1262" s="45" t="s">
        <v>31</v>
      </c>
      <c r="L1262" s="44" t="s">
        <v>621</v>
      </c>
      <c r="M1262" s="45" t="s">
        <v>32</v>
      </c>
      <c r="N1262" s="46">
        <v>2017</v>
      </c>
      <c r="O1262" s="46">
        <v>2018</v>
      </c>
      <c r="P1262" s="47">
        <v>2019</v>
      </c>
      <c r="Z1262" t="s">
        <v>634</v>
      </c>
    </row>
    <row r="1263" spans="2:26" ht="18.75" hidden="1" outlineLevel="1" x14ac:dyDescent="0.25">
      <c r="B1263" s="93" t="s">
        <v>33</v>
      </c>
      <c r="C1263" s="94"/>
      <c r="D1263" s="94"/>
      <c r="E1263" s="94"/>
      <c r="F1263" s="94"/>
      <c r="G1263" s="94"/>
      <c r="H1263" s="94"/>
      <c r="I1263" s="94"/>
      <c r="J1263" s="94"/>
      <c r="K1263" s="94"/>
      <c r="L1263" s="94"/>
      <c r="M1263" s="94"/>
      <c r="N1263" s="94"/>
      <c r="O1263" s="94"/>
      <c r="P1263" s="95"/>
      <c r="Z1263" t="s">
        <v>634</v>
      </c>
    </row>
    <row r="1264" spans="2:26" ht="15.75" hidden="1" outlineLevel="1" x14ac:dyDescent="0.25">
      <c r="B1264" s="48">
        <v>1</v>
      </c>
      <c r="C1264" s="49" t="s">
        <v>34</v>
      </c>
      <c r="D1264" s="50" t="s">
        <v>35</v>
      </c>
      <c r="E1264" s="51">
        <v>224</v>
      </c>
      <c r="F1264" s="48">
        <v>2017</v>
      </c>
      <c r="G1264" s="52" t="s">
        <v>36</v>
      </c>
      <c r="H1264" s="53"/>
      <c r="I1264" s="54">
        <v>742.50000000000011</v>
      </c>
      <c r="J1264" s="53"/>
      <c r="K1264" s="54">
        <v>558.14</v>
      </c>
      <c r="L1264" s="53"/>
      <c r="M1264" s="54">
        <v>669.06</v>
      </c>
      <c r="N1264" s="54">
        <f t="shared" ref="N1264:N1270" si="302">IF(F1264=2017,H1264*I1264+J1264*K1264+L1264*M1264,0)</f>
        <v>0</v>
      </c>
      <c r="O1264" s="54">
        <f t="shared" ref="O1264:O1270" si="303">IF(F1264=2018,H1264*I1264+J1264*K1264+L1264*M1264,0)</f>
        <v>0</v>
      </c>
      <c r="P1264" s="54">
        <f t="shared" ref="P1264:P1270" si="304">IF(F1264=2019,H1264*I1264+J1264*K1264+L1264*M1264,0)</f>
        <v>0</v>
      </c>
      <c r="Q1264">
        <f t="shared" ref="Q1264:Q1270" si="305">H1264*I1264</f>
        <v>0</v>
      </c>
      <c r="R1264">
        <f t="shared" ref="R1264:R1270" si="306">J1264*K1264</f>
        <v>0</v>
      </c>
      <c r="S1264">
        <f t="shared" ref="S1264:S1270" si="307">L1264*M1264</f>
        <v>0</v>
      </c>
      <c r="Y1264" t="s">
        <v>76</v>
      </c>
      <c r="Z1264" t="s">
        <v>634</v>
      </c>
    </row>
    <row r="1265" spans="2:26" ht="15.75" hidden="1" outlineLevel="1" x14ac:dyDescent="0.25">
      <c r="B1265" s="48">
        <v>2</v>
      </c>
      <c r="C1265" s="49" t="s">
        <v>34</v>
      </c>
      <c r="D1265" s="50" t="s">
        <v>38</v>
      </c>
      <c r="E1265" s="51">
        <v>160</v>
      </c>
      <c r="F1265" s="48">
        <v>2017</v>
      </c>
      <c r="G1265" s="52" t="s">
        <v>36</v>
      </c>
      <c r="H1265" s="53"/>
      <c r="I1265" s="54">
        <v>742.50000000000011</v>
      </c>
      <c r="J1265" s="53"/>
      <c r="K1265" s="54">
        <v>558.14</v>
      </c>
      <c r="L1265" s="53"/>
      <c r="M1265" s="54">
        <v>669.06</v>
      </c>
      <c r="N1265" s="54">
        <f t="shared" si="302"/>
        <v>0</v>
      </c>
      <c r="O1265" s="54">
        <f t="shared" si="303"/>
        <v>0</v>
      </c>
      <c r="P1265" s="54">
        <f t="shared" si="304"/>
        <v>0</v>
      </c>
      <c r="Q1265">
        <f t="shared" si="305"/>
        <v>0</v>
      </c>
      <c r="R1265">
        <f t="shared" si="306"/>
        <v>0</v>
      </c>
      <c r="S1265">
        <f t="shared" si="307"/>
        <v>0</v>
      </c>
      <c r="Y1265" t="s">
        <v>76</v>
      </c>
      <c r="Z1265" t="s">
        <v>634</v>
      </c>
    </row>
    <row r="1266" spans="2:26" ht="15.75" hidden="1" outlineLevel="1" x14ac:dyDescent="0.25">
      <c r="B1266" s="48">
        <v>3</v>
      </c>
      <c r="C1266" s="49" t="s">
        <v>184</v>
      </c>
      <c r="D1266" s="50" t="s">
        <v>35</v>
      </c>
      <c r="E1266" s="51">
        <v>256</v>
      </c>
      <c r="F1266" s="48">
        <v>2017</v>
      </c>
      <c r="G1266" s="52" t="s">
        <v>36</v>
      </c>
      <c r="H1266" s="53"/>
      <c r="I1266" s="54">
        <v>742.50000000000011</v>
      </c>
      <c r="J1266" s="53"/>
      <c r="K1266" s="54">
        <v>558.14</v>
      </c>
      <c r="L1266" s="53"/>
      <c r="M1266" s="54">
        <v>669.06</v>
      </c>
      <c r="N1266" s="54">
        <f t="shared" si="302"/>
        <v>0</v>
      </c>
      <c r="O1266" s="54">
        <f t="shared" si="303"/>
        <v>0</v>
      </c>
      <c r="P1266" s="54">
        <f t="shared" si="304"/>
        <v>0</v>
      </c>
      <c r="Q1266">
        <f t="shared" si="305"/>
        <v>0</v>
      </c>
      <c r="R1266">
        <f t="shared" si="306"/>
        <v>0</v>
      </c>
      <c r="S1266">
        <f t="shared" si="307"/>
        <v>0</v>
      </c>
      <c r="Y1266" t="s">
        <v>76</v>
      </c>
      <c r="Z1266" t="s">
        <v>634</v>
      </c>
    </row>
    <row r="1267" spans="2:26" ht="15.75" hidden="1" outlineLevel="1" x14ac:dyDescent="0.25">
      <c r="B1267" s="48">
        <v>4</v>
      </c>
      <c r="C1267" s="49" t="s">
        <v>635</v>
      </c>
      <c r="D1267" s="50" t="s">
        <v>35</v>
      </c>
      <c r="E1267" s="51">
        <v>208</v>
      </c>
      <c r="F1267" s="48">
        <v>2017</v>
      </c>
      <c r="G1267" s="52" t="s">
        <v>36</v>
      </c>
      <c r="H1267" s="53"/>
      <c r="I1267" s="54">
        <v>742.50000000000011</v>
      </c>
      <c r="J1267" s="53"/>
      <c r="K1267" s="54">
        <v>558.14</v>
      </c>
      <c r="L1267" s="53"/>
      <c r="M1267" s="54">
        <v>669.06</v>
      </c>
      <c r="N1267" s="54">
        <f t="shared" si="302"/>
        <v>0</v>
      </c>
      <c r="O1267" s="54">
        <f t="shared" si="303"/>
        <v>0</v>
      </c>
      <c r="P1267" s="54">
        <f t="shared" si="304"/>
        <v>0</v>
      </c>
      <c r="Q1267">
        <f t="shared" si="305"/>
        <v>0</v>
      </c>
      <c r="R1267">
        <f t="shared" si="306"/>
        <v>0</v>
      </c>
      <c r="S1267">
        <f t="shared" si="307"/>
        <v>0</v>
      </c>
      <c r="Y1267" t="s">
        <v>76</v>
      </c>
      <c r="Z1267" t="s">
        <v>634</v>
      </c>
    </row>
    <row r="1268" spans="2:26" ht="15.75" hidden="1" outlineLevel="1" x14ac:dyDescent="0.25">
      <c r="B1268" s="48">
        <v>5</v>
      </c>
      <c r="C1268" s="49" t="s">
        <v>190</v>
      </c>
      <c r="D1268" s="50" t="s">
        <v>35</v>
      </c>
      <c r="E1268" s="51">
        <v>240</v>
      </c>
      <c r="F1268" s="48">
        <v>2017</v>
      </c>
      <c r="G1268" s="52" t="s">
        <v>36</v>
      </c>
      <c r="H1268" s="53"/>
      <c r="I1268" s="54">
        <v>742.50000000000011</v>
      </c>
      <c r="J1268" s="53"/>
      <c r="K1268" s="54">
        <v>558.14</v>
      </c>
      <c r="L1268" s="53"/>
      <c r="M1268" s="54">
        <v>669.06</v>
      </c>
      <c r="N1268" s="54">
        <f t="shared" si="302"/>
        <v>0</v>
      </c>
      <c r="O1268" s="54">
        <f t="shared" si="303"/>
        <v>0</v>
      </c>
      <c r="P1268" s="54">
        <f t="shared" si="304"/>
        <v>0</v>
      </c>
      <c r="Q1268">
        <f t="shared" si="305"/>
        <v>0</v>
      </c>
      <c r="R1268">
        <f t="shared" si="306"/>
        <v>0</v>
      </c>
      <c r="S1268">
        <f t="shared" si="307"/>
        <v>0</v>
      </c>
      <c r="Y1268" t="s">
        <v>76</v>
      </c>
      <c r="Z1268" t="s">
        <v>634</v>
      </c>
    </row>
    <row r="1269" spans="2:26" ht="15.75" hidden="1" outlineLevel="1" x14ac:dyDescent="0.25">
      <c r="B1269" s="48">
        <v>6</v>
      </c>
      <c r="C1269" s="49" t="s">
        <v>453</v>
      </c>
      <c r="D1269" s="50" t="s">
        <v>35</v>
      </c>
      <c r="E1269" s="51">
        <v>240</v>
      </c>
      <c r="F1269" s="48">
        <v>2017</v>
      </c>
      <c r="G1269" s="52" t="s">
        <v>36</v>
      </c>
      <c r="H1269" s="53"/>
      <c r="I1269" s="54">
        <v>742.50000000000011</v>
      </c>
      <c r="J1269" s="53"/>
      <c r="K1269" s="54">
        <v>558.14</v>
      </c>
      <c r="L1269" s="53"/>
      <c r="M1269" s="54">
        <v>669.06</v>
      </c>
      <c r="N1269" s="54">
        <f t="shared" si="302"/>
        <v>0</v>
      </c>
      <c r="O1269" s="54">
        <f t="shared" si="303"/>
        <v>0</v>
      </c>
      <c r="P1269" s="54">
        <f t="shared" si="304"/>
        <v>0</v>
      </c>
      <c r="Q1269">
        <f t="shared" si="305"/>
        <v>0</v>
      </c>
      <c r="R1269">
        <f t="shared" si="306"/>
        <v>0</v>
      </c>
      <c r="S1269">
        <f t="shared" si="307"/>
        <v>0</v>
      </c>
      <c r="Y1269" t="s">
        <v>76</v>
      </c>
      <c r="Z1269" t="s">
        <v>634</v>
      </c>
    </row>
    <row r="1270" spans="2:26" ht="15.75" hidden="1" outlineLevel="1" x14ac:dyDescent="0.25">
      <c r="B1270" s="48">
        <v>7</v>
      </c>
      <c r="C1270" s="49" t="s">
        <v>235</v>
      </c>
      <c r="D1270" s="50" t="s">
        <v>35</v>
      </c>
      <c r="E1270" s="51">
        <v>320</v>
      </c>
      <c r="F1270" s="48">
        <v>2017</v>
      </c>
      <c r="G1270" s="52" t="s">
        <v>36</v>
      </c>
      <c r="H1270" s="53"/>
      <c r="I1270" s="54">
        <v>742.50000000000011</v>
      </c>
      <c r="J1270" s="53"/>
      <c r="K1270" s="54">
        <v>558.14</v>
      </c>
      <c r="L1270" s="53"/>
      <c r="M1270" s="54">
        <v>669.06</v>
      </c>
      <c r="N1270" s="54">
        <f t="shared" si="302"/>
        <v>0</v>
      </c>
      <c r="O1270" s="54">
        <f t="shared" si="303"/>
        <v>0</v>
      </c>
      <c r="P1270" s="54">
        <f t="shared" si="304"/>
        <v>0</v>
      </c>
      <c r="Q1270">
        <f t="shared" si="305"/>
        <v>0</v>
      </c>
      <c r="R1270">
        <f t="shared" si="306"/>
        <v>0</v>
      </c>
      <c r="S1270">
        <f t="shared" si="307"/>
        <v>0</v>
      </c>
      <c r="Y1270" t="s">
        <v>76</v>
      </c>
      <c r="Z1270" t="s">
        <v>634</v>
      </c>
    </row>
    <row r="1271" spans="2:26" ht="18.75" hidden="1" outlineLevel="1" x14ac:dyDescent="0.25">
      <c r="B1271" s="93" t="s">
        <v>48</v>
      </c>
      <c r="C1271" s="94"/>
      <c r="D1271" s="94"/>
      <c r="E1271" s="94"/>
      <c r="F1271" s="94"/>
      <c r="G1271" s="94"/>
      <c r="H1271" s="94"/>
      <c r="I1271" s="94"/>
      <c r="J1271" s="94"/>
      <c r="K1271" s="94"/>
      <c r="L1271" s="94"/>
      <c r="M1271" s="94"/>
      <c r="N1271" s="94"/>
      <c r="O1271" s="94"/>
      <c r="P1271" s="95"/>
      <c r="Z1271" t="s">
        <v>634</v>
      </c>
    </row>
    <row r="1272" spans="2:26" ht="45" hidden="1" outlineLevel="1" x14ac:dyDescent="0.25">
      <c r="B1272" s="48">
        <v>1</v>
      </c>
      <c r="C1272" s="49" t="s">
        <v>636</v>
      </c>
      <c r="D1272" s="50" t="s">
        <v>35</v>
      </c>
      <c r="E1272" s="51">
        <v>256</v>
      </c>
      <c r="F1272" s="48">
        <v>2018</v>
      </c>
      <c r="G1272" s="52" t="s">
        <v>36</v>
      </c>
      <c r="H1272" s="53"/>
      <c r="I1272" s="54">
        <v>742.50000000000011</v>
      </c>
      <c r="J1272" s="53"/>
      <c r="K1272" s="54">
        <v>558.14</v>
      </c>
      <c r="L1272" s="53"/>
      <c r="M1272" s="54">
        <v>669.06</v>
      </c>
      <c r="N1272" s="54">
        <f>IF(F1272=2017,H1272*I1272+J1272*K1272+L1272*M1272,0)</f>
        <v>0</v>
      </c>
      <c r="O1272" s="54">
        <f>IF(F1272=2018,H1272*I1272+J1272*K1272+L1272*M1272,0)</f>
        <v>0</v>
      </c>
      <c r="P1272" s="54">
        <f>IF(F1272=2019,H1272*I1272+J1272*K1272+L1272*M1272,0)</f>
        <v>0</v>
      </c>
      <c r="Q1272">
        <f>H1272*I1272</f>
        <v>0</v>
      </c>
      <c r="R1272">
        <f>J1272*K1272</f>
        <v>0</v>
      </c>
      <c r="S1272">
        <f>L1272*M1272</f>
        <v>0</v>
      </c>
      <c r="Y1272" t="s">
        <v>76</v>
      </c>
      <c r="Z1272" t="s">
        <v>634</v>
      </c>
    </row>
    <row r="1273" spans="2:26" ht="90" hidden="1" outlineLevel="1" x14ac:dyDescent="0.25">
      <c r="B1273" s="48">
        <v>2</v>
      </c>
      <c r="C1273" s="49" t="s">
        <v>637</v>
      </c>
      <c r="D1273" s="50" t="s">
        <v>35</v>
      </c>
      <c r="E1273" s="51"/>
      <c r="F1273" s="48">
        <v>2019</v>
      </c>
      <c r="G1273" s="52" t="s">
        <v>36</v>
      </c>
      <c r="H1273" s="53"/>
      <c r="I1273" s="54">
        <v>742.50000000000011</v>
      </c>
      <c r="J1273" s="53"/>
      <c r="K1273" s="54">
        <v>558.14</v>
      </c>
      <c r="L1273" s="53"/>
      <c r="M1273" s="54">
        <v>669.06</v>
      </c>
      <c r="N1273" s="54">
        <f>IF(F1273=2017,H1273*I1273+J1273*K1273+L1273*M1273,0)</f>
        <v>0</v>
      </c>
      <c r="O1273" s="54">
        <f>IF(F1273=2018,H1273*I1273+J1273*K1273+L1273*M1273,0)</f>
        <v>0</v>
      </c>
      <c r="P1273" s="54">
        <f>IF(F1273=2019,H1273*I1273+J1273*K1273+L1273*M1273,0)</f>
        <v>0</v>
      </c>
      <c r="Q1273">
        <f>H1273*I1273</f>
        <v>0</v>
      </c>
      <c r="R1273">
        <f>J1273*K1273</f>
        <v>0</v>
      </c>
      <c r="S1273">
        <f>L1273*M1273</f>
        <v>0</v>
      </c>
      <c r="Y1273" t="s">
        <v>76</v>
      </c>
      <c r="Z1273" t="s">
        <v>634</v>
      </c>
    </row>
    <row r="1274" spans="2:26" ht="60" hidden="1" outlineLevel="1" x14ac:dyDescent="0.25">
      <c r="B1274" s="48">
        <v>3</v>
      </c>
      <c r="C1274" s="49" t="s">
        <v>638</v>
      </c>
      <c r="D1274" s="50" t="s">
        <v>35</v>
      </c>
      <c r="E1274" s="51"/>
      <c r="F1274" s="48">
        <v>2018</v>
      </c>
      <c r="G1274" s="52" t="s">
        <v>36</v>
      </c>
      <c r="H1274" s="53"/>
      <c r="I1274" s="54">
        <v>742.50000000000011</v>
      </c>
      <c r="J1274" s="53"/>
      <c r="K1274" s="54">
        <v>558.14</v>
      </c>
      <c r="L1274" s="53"/>
      <c r="M1274" s="54">
        <v>669.06</v>
      </c>
      <c r="N1274" s="54">
        <f>IF(F1274=2017,H1274*I1274+J1274*K1274+L1274*M1274,0)</f>
        <v>0</v>
      </c>
      <c r="O1274" s="54">
        <f>IF(F1274=2018,H1274*I1274+J1274*K1274+L1274*M1274,0)</f>
        <v>0</v>
      </c>
      <c r="P1274" s="54">
        <f>IF(F1274=2019,H1274*I1274+J1274*K1274+L1274*M1274,0)</f>
        <v>0</v>
      </c>
      <c r="Q1274">
        <f>H1274*I1274</f>
        <v>0</v>
      </c>
      <c r="R1274">
        <f>J1274*K1274</f>
        <v>0</v>
      </c>
      <c r="S1274">
        <f>L1274*M1274</f>
        <v>0</v>
      </c>
      <c r="Y1274" t="s">
        <v>76</v>
      </c>
      <c r="Z1274" t="s">
        <v>634</v>
      </c>
    </row>
    <row r="1275" spans="2:26" hidden="1" outlineLevel="1" x14ac:dyDescent="0.25">
      <c r="Z1275" t="s">
        <v>634</v>
      </c>
    </row>
    <row r="1276" spans="2:26" ht="18.75" hidden="1" outlineLevel="1" x14ac:dyDescent="0.25">
      <c r="B1276" s="39" t="s">
        <v>68</v>
      </c>
      <c r="C1276" s="40"/>
      <c r="D1276" s="55"/>
      <c r="E1276" s="41"/>
      <c r="F1276" s="56"/>
      <c r="G1276" s="40"/>
      <c r="H1276" s="41"/>
      <c r="I1276" s="42"/>
      <c r="J1276" s="56"/>
      <c r="K1276" s="42"/>
      <c r="L1276" s="41"/>
      <c r="M1276" s="42"/>
      <c r="N1276" s="41"/>
      <c r="O1276" s="41"/>
      <c r="P1276" s="56"/>
      <c r="Z1276" t="s">
        <v>634</v>
      </c>
    </row>
    <row r="1277" spans="2:26" ht="51" hidden="1" outlineLevel="1" x14ac:dyDescent="0.25">
      <c r="B1277" s="43" t="s">
        <v>23</v>
      </c>
      <c r="C1277" s="44" t="s">
        <v>24</v>
      </c>
      <c r="D1277" s="44" t="s">
        <v>25</v>
      </c>
      <c r="E1277" s="44" t="s">
        <v>26</v>
      </c>
      <c r="F1277" s="44" t="s">
        <v>27</v>
      </c>
      <c r="G1277" s="44" t="s">
        <v>28</v>
      </c>
      <c r="H1277" s="44" t="s">
        <v>69</v>
      </c>
      <c r="I1277" s="45" t="s">
        <v>69</v>
      </c>
      <c r="J1277" s="44" t="s">
        <v>622</v>
      </c>
      <c r="K1277" s="45" t="s">
        <v>70</v>
      </c>
      <c r="L1277" s="44" t="s">
        <v>623</v>
      </c>
      <c r="M1277" s="45" t="s">
        <v>71</v>
      </c>
      <c r="N1277" s="46">
        <v>2017</v>
      </c>
      <c r="O1277" s="46">
        <v>2018</v>
      </c>
      <c r="P1277" s="47">
        <v>2019</v>
      </c>
      <c r="Z1277" t="s">
        <v>634</v>
      </c>
    </row>
    <row r="1278" spans="2:26" ht="18.75" hidden="1" outlineLevel="1" x14ac:dyDescent="0.25">
      <c r="B1278" s="93" t="s">
        <v>33</v>
      </c>
      <c r="C1278" s="94"/>
      <c r="D1278" s="94"/>
      <c r="E1278" s="94"/>
      <c r="F1278" s="94"/>
      <c r="G1278" s="94"/>
      <c r="H1278" s="94"/>
      <c r="I1278" s="94"/>
      <c r="J1278" s="94"/>
      <c r="K1278" s="94"/>
      <c r="L1278" s="94"/>
      <c r="M1278" s="94"/>
      <c r="N1278" s="94"/>
      <c r="O1278" s="94"/>
      <c r="P1278" s="95"/>
      <c r="Z1278" t="s">
        <v>634</v>
      </c>
    </row>
    <row r="1279" spans="2:26" ht="30" hidden="1" outlineLevel="1" x14ac:dyDescent="0.25">
      <c r="B1279" s="48">
        <v>1</v>
      </c>
      <c r="C1279" s="49" t="s">
        <v>34</v>
      </c>
      <c r="D1279" s="50" t="s">
        <v>72</v>
      </c>
      <c r="E1279" s="51"/>
      <c r="F1279" s="48">
        <v>2017</v>
      </c>
      <c r="G1279" s="52" t="s">
        <v>73</v>
      </c>
      <c r="H1279" s="57" t="s">
        <v>69</v>
      </c>
      <c r="I1279" s="58" t="s">
        <v>69</v>
      </c>
      <c r="J1279" s="53"/>
      <c r="K1279" s="54">
        <v>698</v>
      </c>
      <c r="L1279" s="53"/>
      <c r="M1279" s="54">
        <v>836</v>
      </c>
      <c r="N1279" s="59">
        <f t="shared" ref="N1279:N1284" si="308">IF(F1279=2017,J1279*K1279+L1279*M1279,0)</f>
        <v>0</v>
      </c>
      <c r="O1279" s="54">
        <f t="shared" ref="O1279:O1284" si="309">IF(F1279=2018,J1279*K1279+L1279*M1279,0)</f>
        <v>0</v>
      </c>
      <c r="P1279" s="54">
        <f t="shared" ref="P1279:P1284" si="310">IF(F1279=2019,J1279*K1279+L1279*M1279,0)</f>
        <v>0</v>
      </c>
      <c r="T1279">
        <f t="shared" ref="T1279:T1284" si="311">J1279*K1279</f>
        <v>0</v>
      </c>
      <c r="U1279">
        <f t="shared" ref="U1279:U1284" si="312">L1279*M1279</f>
        <v>0</v>
      </c>
      <c r="Y1279" t="s">
        <v>76</v>
      </c>
      <c r="Z1279" t="s">
        <v>634</v>
      </c>
    </row>
    <row r="1280" spans="2:26" ht="30" hidden="1" outlineLevel="1" x14ac:dyDescent="0.25">
      <c r="B1280" s="48">
        <v>2</v>
      </c>
      <c r="C1280" s="49" t="s">
        <v>184</v>
      </c>
      <c r="D1280" s="50" t="s">
        <v>72</v>
      </c>
      <c r="E1280" s="51"/>
      <c r="F1280" s="48">
        <v>2017</v>
      </c>
      <c r="G1280" s="52" t="s">
        <v>73</v>
      </c>
      <c r="H1280" s="57" t="s">
        <v>69</v>
      </c>
      <c r="I1280" s="58" t="s">
        <v>69</v>
      </c>
      <c r="J1280" s="53"/>
      <c r="K1280" s="54">
        <v>698</v>
      </c>
      <c r="L1280" s="53"/>
      <c r="M1280" s="54">
        <v>836</v>
      </c>
      <c r="N1280" s="59">
        <f t="shared" si="308"/>
        <v>0</v>
      </c>
      <c r="O1280" s="54">
        <f t="shared" si="309"/>
        <v>0</v>
      </c>
      <c r="P1280" s="54">
        <f t="shared" si="310"/>
        <v>0</v>
      </c>
      <c r="T1280">
        <f t="shared" si="311"/>
        <v>0</v>
      </c>
      <c r="U1280">
        <f t="shared" si="312"/>
        <v>0</v>
      </c>
      <c r="Y1280" t="s">
        <v>52</v>
      </c>
      <c r="Z1280" t="s">
        <v>634</v>
      </c>
    </row>
    <row r="1281" spans="2:26" ht="30" hidden="1" outlineLevel="1" x14ac:dyDescent="0.25">
      <c r="B1281" s="48">
        <v>3</v>
      </c>
      <c r="C1281" s="49" t="s">
        <v>635</v>
      </c>
      <c r="D1281" s="50" t="s">
        <v>72</v>
      </c>
      <c r="E1281" s="51"/>
      <c r="F1281" s="48">
        <v>2017</v>
      </c>
      <c r="G1281" s="52" t="s">
        <v>73</v>
      </c>
      <c r="H1281" s="57" t="s">
        <v>69</v>
      </c>
      <c r="I1281" s="58" t="s">
        <v>69</v>
      </c>
      <c r="J1281" s="53"/>
      <c r="K1281" s="54">
        <v>698</v>
      </c>
      <c r="L1281" s="53"/>
      <c r="M1281" s="54">
        <v>836</v>
      </c>
      <c r="N1281" s="59">
        <f t="shared" si="308"/>
        <v>0</v>
      </c>
      <c r="O1281" s="54">
        <f t="shared" si="309"/>
        <v>0</v>
      </c>
      <c r="P1281" s="54">
        <f t="shared" si="310"/>
        <v>0</v>
      </c>
      <c r="T1281">
        <f t="shared" si="311"/>
        <v>0</v>
      </c>
      <c r="U1281">
        <f t="shared" si="312"/>
        <v>0</v>
      </c>
      <c r="Y1281" t="s">
        <v>76</v>
      </c>
      <c r="Z1281" t="s">
        <v>634</v>
      </c>
    </row>
    <row r="1282" spans="2:26" ht="30" hidden="1" outlineLevel="1" x14ac:dyDescent="0.25">
      <c r="B1282" s="48">
        <v>4</v>
      </c>
      <c r="C1282" s="49" t="s">
        <v>190</v>
      </c>
      <c r="D1282" s="50" t="s">
        <v>72</v>
      </c>
      <c r="E1282" s="51"/>
      <c r="F1282" s="48">
        <v>2017</v>
      </c>
      <c r="G1282" s="52" t="s">
        <v>73</v>
      </c>
      <c r="H1282" s="57" t="s">
        <v>69</v>
      </c>
      <c r="I1282" s="58" t="s">
        <v>69</v>
      </c>
      <c r="J1282" s="53"/>
      <c r="K1282" s="54">
        <v>698</v>
      </c>
      <c r="L1282" s="53"/>
      <c r="M1282" s="54">
        <v>836</v>
      </c>
      <c r="N1282" s="59">
        <f t="shared" si="308"/>
        <v>0</v>
      </c>
      <c r="O1282" s="54">
        <f t="shared" si="309"/>
        <v>0</v>
      </c>
      <c r="P1282" s="54">
        <f t="shared" si="310"/>
        <v>0</v>
      </c>
      <c r="T1282">
        <f t="shared" si="311"/>
        <v>0</v>
      </c>
      <c r="U1282">
        <f t="shared" si="312"/>
        <v>0</v>
      </c>
      <c r="Y1282" t="s">
        <v>76</v>
      </c>
      <c r="Z1282" t="s">
        <v>634</v>
      </c>
    </row>
    <row r="1283" spans="2:26" ht="30" hidden="1" outlineLevel="1" x14ac:dyDescent="0.25">
      <c r="B1283" s="48">
        <v>5</v>
      </c>
      <c r="C1283" s="49" t="s">
        <v>453</v>
      </c>
      <c r="D1283" s="50" t="s">
        <v>72</v>
      </c>
      <c r="E1283" s="51"/>
      <c r="F1283" s="48">
        <v>2017</v>
      </c>
      <c r="G1283" s="52" t="s">
        <v>73</v>
      </c>
      <c r="H1283" s="57" t="s">
        <v>69</v>
      </c>
      <c r="I1283" s="58" t="s">
        <v>69</v>
      </c>
      <c r="J1283" s="53"/>
      <c r="K1283" s="54">
        <v>698</v>
      </c>
      <c r="L1283" s="53"/>
      <c r="M1283" s="54">
        <v>836</v>
      </c>
      <c r="N1283" s="59">
        <f t="shared" si="308"/>
        <v>0</v>
      </c>
      <c r="O1283" s="54">
        <f t="shared" si="309"/>
        <v>0</v>
      </c>
      <c r="P1283" s="54">
        <f t="shared" si="310"/>
        <v>0</v>
      </c>
      <c r="T1283">
        <f t="shared" si="311"/>
        <v>0</v>
      </c>
      <c r="U1283">
        <f t="shared" si="312"/>
        <v>0</v>
      </c>
      <c r="Y1283" t="s">
        <v>76</v>
      </c>
      <c r="Z1283" t="s">
        <v>634</v>
      </c>
    </row>
    <row r="1284" spans="2:26" ht="30" hidden="1" outlineLevel="1" x14ac:dyDescent="0.25">
      <c r="B1284" s="48">
        <v>6</v>
      </c>
      <c r="C1284" s="49" t="s">
        <v>235</v>
      </c>
      <c r="D1284" s="50" t="s">
        <v>72</v>
      </c>
      <c r="E1284" s="51"/>
      <c r="F1284" s="48">
        <v>2017</v>
      </c>
      <c r="G1284" s="52" t="s">
        <v>73</v>
      </c>
      <c r="H1284" s="57" t="s">
        <v>69</v>
      </c>
      <c r="I1284" s="58" t="s">
        <v>69</v>
      </c>
      <c r="J1284" s="53"/>
      <c r="K1284" s="54">
        <v>698</v>
      </c>
      <c r="L1284" s="53"/>
      <c r="M1284" s="54">
        <v>836</v>
      </c>
      <c r="N1284" s="59">
        <f t="shared" si="308"/>
        <v>0</v>
      </c>
      <c r="O1284" s="54">
        <f t="shared" si="309"/>
        <v>0</v>
      </c>
      <c r="P1284" s="54">
        <f t="shared" si="310"/>
        <v>0</v>
      </c>
      <c r="T1284">
        <f t="shared" si="311"/>
        <v>0</v>
      </c>
      <c r="U1284">
        <f t="shared" si="312"/>
        <v>0</v>
      </c>
      <c r="Y1284" t="s">
        <v>52</v>
      </c>
      <c r="Z1284" t="s">
        <v>634</v>
      </c>
    </row>
    <row r="1285" spans="2:26" ht="18.75" hidden="1" outlineLevel="1" x14ac:dyDescent="0.25">
      <c r="B1285" s="93" t="s">
        <v>48</v>
      </c>
      <c r="C1285" s="94"/>
      <c r="D1285" s="94"/>
      <c r="E1285" s="94"/>
      <c r="F1285" s="94"/>
      <c r="G1285" s="94"/>
      <c r="H1285" s="94"/>
      <c r="I1285" s="94"/>
      <c r="J1285" s="94"/>
      <c r="K1285" s="94"/>
      <c r="L1285" s="94"/>
      <c r="M1285" s="94"/>
      <c r="N1285" s="94"/>
      <c r="O1285" s="94"/>
      <c r="P1285" s="95"/>
      <c r="Z1285" t="s">
        <v>634</v>
      </c>
    </row>
    <row r="1286" spans="2:26" ht="45" hidden="1" outlineLevel="1" x14ac:dyDescent="0.25">
      <c r="B1286" s="48">
        <v>1</v>
      </c>
      <c r="C1286" s="49" t="s">
        <v>636</v>
      </c>
      <c r="D1286" s="50" t="s">
        <v>72</v>
      </c>
      <c r="E1286" s="51"/>
      <c r="F1286" s="48">
        <v>2019</v>
      </c>
      <c r="G1286" s="52" t="s">
        <v>73</v>
      </c>
      <c r="H1286" s="57" t="s">
        <v>69</v>
      </c>
      <c r="I1286" s="58" t="s">
        <v>69</v>
      </c>
      <c r="J1286" s="53"/>
      <c r="K1286" s="54">
        <v>698</v>
      </c>
      <c r="L1286" s="53"/>
      <c r="M1286" s="54">
        <v>836</v>
      </c>
      <c r="N1286" s="59">
        <f>IF(F1286=2017,J1286*K1286+L1286*M1286,0)</f>
        <v>0</v>
      </c>
      <c r="O1286" s="54">
        <f>IF(F1286=2018,J1286*K1286+L1286*M1286,0)</f>
        <v>0</v>
      </c>
      <c r="P1286" s="54">
        <f>IF(F1286=2019,J1286*K1286+L1286*M1286,0)</f>
        <v>0</v>
      </c>
      <c r="T1286">
        <f>J1286*K1286</f>
        <v>0</v>
      </c>
      <c r="U1286">
        <f>L1286*M1286</f>
        <v>0</v>
      </c>
      <c r="Y1286" t="s">
        <v>76</v>
      </c>
      <c r="Z1286" t="s">
        <v>634</v>
      </c>
    </row>
    <row r="1287" spans="2:26" ht="90" hidden="1" outlineLevel="1" x14ac:dyDescent="0.25">
      <c r="B1287" s="48">
        <v>2</v>
      </c>
      <c r="C1287" s="49" t="s">
        <v>637</v>
      </c>
      <c r="D1287" s="50" t="s">
        <v>72</v>
      </c>
      <c r="E1287" s="51"/>
      <c r="F1287" s="48">
        <v>2019</v>
      </c>
      <c r="G1287" s="52" t="s">
        <v>73</v>
      </c>
      <c r="H1287" s="57" t="s">
        <v>69</v>
      </c>
      <c r="I1287" s="58" t="s">
        <v>69</v>
      </c>
      <c r="J1287" s="53"/>
      <c r="K1287" s="54">
        <v>698</v>
      </c>
      <c r="L1287" s="53"/>
      <c r="M1287" s="54">
        <v>836</v>
      </c>
      <c r="N1287" s="59">
        <f>IF(F1287=2017,J1287*K1287+L1287*M1287,0)</f>
        <v>0</v>
      </c>
      <c r="O1287" s="54">
        <f>IF(F1287=2018,J1287*K1287+L1287*M1287,0)</f>
        <v>0</v>
      </c>
      <c r="P1287" s="54">
        <f>IF(F1287=2019,J1287*K1287+L1287*M1287,0)</f>
        <v>0</v>
      </c>
      <c r="T1287">
        <f>J1287*K1287</f>
        <v>0</v>
      </c>
      <c r="U1287">
        <f>L1287*M1287</f>
        <v>0</v>
      </c>
      <c r="Y1287" t="s">
        <v>52</v>
      </c>
      <c r="Z1287" t="s">
        <v>634</v>
      </c>
    </row>
    <row r="1288" spans="2:26" ht="60" hidden="1" outlineLevel="1" x14ac:dyDescent="0.25">
      <c r="B1288" s="48">
        <v>3</v>
      </c>
      <c r="C1288" s="49" t="s">
        <v>638</v>
      </c>
      <c r="D1288" s="50" t="s">
        <v>72</v>
      </c>
      <c r="E1288" s="51"/>
      <c r="F1288" s="48">
        <v>2019</v>
      </c>
      <c r="G1288" s="52" t="s">
        <v>73</v>
      </c>
      <c r="H1288" s="57" t="s">
        <v>69</v>
      </c>
      <c r="I1288" s="58" t="s">
        <v>69</v>
      </c>
      <c r="J1288" s="53"/>
      <c r="K1288" s="54">
        <v>698</v>
      </c>
      <c r="L1288" s="53"/>
      <c r="M1288" s="54">
        <v>836</v>
      </c>
      <c r="N1288" s="59">
        <f>IF(F1288=2017,J1288*K1288+L1288*M1288,0)</f>
        <v>0</v>
      </c>
      <c r="O1288" s="54">
        <f>IF(F1288=2018,J1288*K1288+L1288*M1288,0)</f>
        <v>0</v>
      </c>
      <c r="P1288" s="54">
        <f>IF(F1288=2019,J1288*K1288+L1288*M1288,0)</f>
        <v>0</v>
      </c>
      <c r="T1288">
        <f>J1288*K1288</f>
        <v>0</v>
      </c>
      <c r="U1288">
        <f>L1288*M1288</f>
        <v>0</v>
      </c>
      <c r="Y1288" t="s">
        <v>52</v>
      </c>
      <c r="Z1288" t="s">
        <v>634</v>
      </c>
    </row>
    <row r="1289" spans="2:26" hidden="1" outlineLevel="1" x14ac:dyDescent="0.25">
      <c r="Z1289" t="s">
        <v>634</v>
      </c>
    </row>
    <row r="1290" spans="2:26" ht="18.75" hidden="1" outlineLevel="1" x14ac:dyDescent="0.25">
      <c r="B1290" s="39" t="s">
        <v>79</v>
      </c>
      <c r="C1290" s="40"/>
      <c r="D1290" s="55"/>
      <c r="E1290" s="41"/>
      <c r="F1290" s="56"/>
      <c r="G1290" s="40"/>
      <c r="H1290" s="41"/>
      <c r="I1290" s="42"/>
      <c r="J1290" s="56"/>
      <c r="K1290" s="42"/>
      <c r="L1290" s="41"/>
      <c r="M1290" s="42"/>
      <c r="N1290" s="41"/>
      <c r="O1290" s="41"/>
      <c r="P1290" s="56"/>
      <c r="Z1290" t="s">
        <v>634</v>
      </c>
    </row>
    <row r="1291" spans="2:26" ht="38.25" hidden="1" outlineLevel="1" x14ac:dyDescent="0.25">
      <c r="B1291" s="43" t="s">
        <v>23</v>
      </c>
      <c r="C1291" s="44" t="s">
        <v>24</v>
      </c>
      <c r="D1291" s="44" t="s">
        <v>25</v>
      </c>
      <c r="E1291" s="44" t="s">
        <v>26</v>
      </c>
      <c r="F1291" s="44" t="s">
        <v>27</v>
      </c>
      <c r="G1291" s="44" t="s">
        <v>28</v>
      </c>
      <c r="H1291" s="44" t="s">
        <v>69</v>
      </c>
      <c r="I1291" s="45" t="s">
        <v>69</v>
      </c>
      <c r="J1291" s="44" t="s">
        <v>80</v>
      </c>
      <c r="K1291" s="45" t="s">
        <v>81</v>
      </c>
      <c r="L1291" s="44" t="s">
        <v>82</v>
      </c>
      <c r="M1291" s="45" t="s">
        <v>83</v>
      </c>
      <c r="N1291" s="46">
        <v>2017</v>
      </c>
      <c r="O1291" s="46">
        <v>2018</v>
      </c>
      <c r="P1291" s="47">
        <v>2019</v>
      </c>
      <c r="Z1291" t="s">
        <v>634</v>
      </c>
    </row>
    <row r="1292" spans="2:26" ht="15.75" hidden="1" outlineLevel="1" x14ac:dyDescent="0.25">
      <c r="B1292" s="48">
        <v>1</v>
      </c>
      <c r="C1292" s="49" t="s">
        <v>639</v>
      </c>
      <c r="D1292" s="50" t="s">
        <v>85</v>
      </c>
      <c r="E1292" s="51"/>
      <c r="F1292" s="48">
        <v>2019</v>
      </c>
      <c r="G1292" s="52" t="s">
        <v>85</v>
      </c>
      <c r="H1292" s="57" t="s">
        <v>69</v>
      </c>
      <c r="I1292" s="58" t="s">
        <v>69</v>
      </c>
      <c r="J1292" s="53"/>
      <c r="K1292" s="54">
        <v>3000</v>
      </c>
      <c r="L1292" s="53"/>
      <c r="M1292" s="54">
        <v>4000</v>
      </c>
      <c r="N1292" s="59">
        <f>IF(F1292=2017,J1292*K1292+L1292*M1292,0)</f>
        <v>0</v>
      </c>
      <c r="O1292" s="54">
        <f>IF(F1292=2018,J1292*K1292+L1292*M1292,0)</f>
        <v>0</v>
      </c>
      <c r="P1292" s="54">
        <f>IF(F1292=2019,J1292*K1292+L1292*M1292,0)</f>
        <v>0</v>
      </c>
      <c r="V1292">
        <f>J1292*K1292</f>
        <v>0</v>
      </c>
      <c r="W1292">
        <f>L1292*M1292</f>
        <v>0</v>
      </c>
      <c r="Y1292" t="s">
        <v>52</v>
      </c>
      <c r="Z1292" t="s">
        <v>634</v>
      </c>
    </row>
    <row r="1293" spans="2:26" hidden="1" outlineLevel="1" x14ac:dyDescent="0.25">
      <c r="Z1293" t="s">
        <v>634</v>
      </c>
    </row>
    <row r="1294" spans="2:26" ht="15.75" thickBot="1" x14ac:dyDescent="0.3"/>
    <row r="1295" spans="2:26" ht="39" thickBot="1" x14ac:dyDescent="0.3">
      <c r="B1295" s="96" t="s">
        <v>448</v>
      </c>
      <c r="C1295" s="97"/>
      <c r="D1295" s="97"/>
      <c r="E1295" s="102" t="s">
        <v>3</v>
      </c>
      <c r="F1295" s="103"/>
      <c r="G1295" s="4" t="s">
        <v>4</v>
      </c>
      <c r="H1295" s="4" t="s">
        <v>5</v>
      </c>
      <c r="I1295" s="4" t="s">
        <v>6</v>
      </c>
      <c r="J1295" s="4" t="s">
        <v>7</v>
      </c>
      <c r="K1295" s="5" t="s">
        <v>8</v>
      </c>
      <c r="L1295" s="6" t="s">
        <v>9</v>
      </c>
      <c r="M1295" s="7"/>
      <c r="N1295" s="8">
        <v>2017</v>
      </c>
      <c r="O1295" s="9">
        <v>2018</v>
      </c>
      <c r="P1295" s="10">
        <v>2019</v>
      </c>
      <c r="Z1295" t="s">
        <v>448</v>
      </c>
    </row>
    <row r="1296" spans="2:26" ht="15.75" x14ac:dyDescent="0.25">
      <c r="B1296" s="98"/>
      <c r="C1296" s="99"/>
      <c r="D1296" s="99"/>
      <c r="E1296" s="104">
        <v>0</v>
      </c>
      <c r="F1296" s="105"/>
      <c r="G1296" s="11" t="s">
        <v>10</v>
      </c>
      <c r="H1296" s="12">
        <f>SUBTOTAL(2,I1313:I1320,I1322:I1324)</f>
        <v>11</v>
      </c>
      <c r="I1296" s="13">
        <f>SUM(I1313:I1320,I1322:I1324)/H1296</f>
        <v>692.2</v>
      </c>
      <c r="J1296" s="14" t="s">
        <v>11</v>
      </c>
      <c r="K1296" s="15">
        <f>SUM(H1313:H1320,H1322:H1324)</f>
        <v>0</v>
      </c>
      <c r="L1296" s="16">
        <f>Q1296</f>
        <v>0</v>
      </c>
      <c r="M1296" s="17"/>
      <c r="N1296" s="110">
        <f>SUM(N1313:N1320,N1322:N1324,N1329:N1334,N1336:N1338,N1342:N1342)</f>
        <v>0</v>
      </c>
      <c r="O1296" s="113">
        <f>SUM(O1313:O1320,O1322:O1324,O1329:O1334,O1336:O1338,O1342:O1342)</f>
        <v>0</v>
      </c>
      <c r="P1296" s="86">
        <f>SUM(P1313:P1320,P1322:P1324,P1329:P1334,P1336:P1338,P1342:P1342)</f>
        <v>0</v>
      </c>
      <c r="Q1296">
        <f>SUM(Q1313:Q1320,Q1322:Q1324)</f>
        <v>0</v>
      </c>
      <c r="R1296">
        <f>SUM(R1313:R1320,R1322:R1324)</f>
        <v>0</v>
      </c>
      <c r="S1296">
        <f>SUM(S1313:S1320,S1322:S1324)</f>
        <v>0</v>
      </c>
      <c r="T1296">
        <f>SUM(T1329:T1334,T1336:T1338)</f>
        <v>0</v>
      </c>
      <c r="U1296">
        <f>SUM(U1329:U1334,U1336:U1338)</f>
        <v>0</v>
      </c>
      <c r="V1296">
        <f>SUM(V1342:V1342)</f>
        <v>0</v>
      </c>
      <c r="W1296">
        <f>SUM(W1342:W1342)</f>
        <v>0</v>
      </c>
      <c r="Z1296" t="s">
        <v>448</v>
      </c>
    </row>
    <row r="1297" spans="2:26" ht="31.5" x14ac:dyDescent="0.25">
      <c r="B1297" s="98"/>
      <c r="C1297" s="99"/>
      <c r="D1297" s="99"/>
      <c r="E1297" s="106"/>
      <c r="F1297" s="107"/>
      <c r="G1297" s="11" t="s">
        <v>12</v>
      </c>
      <c r="H1297" s="12">
        <f>SUBTOTAL(2,K1313:K1320,K1322:K1324)</f>
        <v>11</v>
      </c>
      <c r="I1297" s="13">
        <f>SUM(K1313:K1320,K1322:K1324)/H1297</f>
        <v>520.38</v>
      </c>
      <c r="J1297" s="14" t="s">
        <v>13</v>
      </c>
      <c r="K1297" s="15">
        <f>SUM(J1313:J1320,J1322:J1324)</f>
        <v>0</v>
      </c>
      <c r="L1297" s="16">
        <f>R1296</f>
        <v>0</v>
      </c>
      <c r="M1297" s="18"/>
      <c r="N1297" s="111"/>
      <c r="O1297" s="114"/>
      <c r="P1297" s="87"/>
      <c r="Z1297" t="s">
        <v>448</v>
      </c>
    </row>
    <row r="1298" spans="2:26" ht="31.5" x14ac:dyDescent="0.25">
      <c r="B1298" s="98"/>
      <c r="C1298" s="99"/>
      <c r="D1298" s="99"/>
      <c r="E1298" s="106"/>
      <c r="F1298" s="107"/>
      <c r="G1298" s="11" t="s">
        <v>14</v>
      </c>
      <c r="H1298" s="12">
        <f>SUBTOTAL(2,M1313:M1320,M1322:M1324)</f>
        <v>11</v>
      </c>
      <c r="I1298" s="13">
        <f>SUM(M1313:M1320,M1322:M1324)/H1298</f>
        <v>623.8981818181818</v>
      </c>
      <c r="J1298" s="14" t="s">
        <v>13</v>
      </c>
      <c r="K1298" s="15">
        <f>SUM(L1313:L1320,L1322:L1324)</f>
        <v>0</v>
      </c>
      <c r="L1298" s="16">
        <f>S1296</f>
        <v>0</v>
      </c>
      <c r="M1298" s="18"/>
      <c r="N1298" s="111"/>
      <c r="O1298" s="114"/>
      <c r="P1298" s="87"/>
      <c r="Z1298" t="s">
        <v>448</v>
      </c>
    </row>
    <row r="1299" spans="2:26" ht="31.5" x14ac:dyDescent="0.25">
      <c r="B1299" s="98"/>
      <c r="C1299" s="99"/>
      <c r="D1299" s="99"/>
      <c r="E1299" s="106"/>
      <c r="F1299" s="107"/>
      <c r="G1299" s="11" t="s">
        <v>15</v>
      </c>
      <c r="H1299" s="12">
        <f>SUBTOTAL(2,K1329:K1334,K1336:K1338)</f>
        <v>9</v>
      </c>
      <c r="I1299" s="13">
        <f>SUM(K1329:K1334,K1336:K1338)/H1299</f>
        <v>671.22222222222217</v>
      </c>
      <c r="J1299" s="14" t="s">
        <v>13</v>
      </c>
      <c r="K1299" s="15">
        <f>SUM(J1329:J1334,J1336:J1338)</f>
        <v>0</v>
      </c>
      <c r="L1299" s="16">
        <f>T1296</f>
        <v>0</v>
      </c>
      <c r="M1299" s="18"/>
      <c r="N1299" s="111"/>
      <c r="O1299" s="114"/>
      <c r="P1299" s="87"/>
      <c r="Z1299" t="s">
        <v>448</v>
      </c>
    </row>
    <row r="1300" spans="2:26" ht="31.5" x14ac:dyDescent="0.25">
      <c r="B1300" s="98"/>
      <c r="C1300" s="99"/>
      <c r="D1300" s="99"/>
      <c r="E1300" s="106"/>
      <c r="F1300" s="107"/>
      <c r="G1300" s="11" t="s">
        <v>16</v>
      </c>
      <c r="H1300" s="12">
        <f>SUBTOTAL(2,M1329:M1334,M1336:M1338)</f>
        <v>9</v>
      </c>
      <c r="I1300" s="13">
        <f>SUM(M1329:M1334,M1336:M1338)/H1300</f>
        <v>804.44444444444446</v>
      </c>
      <c r="J1300" s="14" t="s">
        <v>13</v>
      </c>
      <c r="K1300" s="15">
        <f>SUM(L1329:L1334,L1336:L1338)</f>
        <v>0</v>
      </c>
      <c r="L1300" s="16">
        <f>U1296</f>
        <v>0</v>
      </c>
      <c r="M1300" s="18"/>
      <c r="N1300" s="111"/>
      <c r="O1300" s="114"/>
      <c r="P1300" s="87"/>
      <c r="Z1300" t="s">
        <v>448</v>
      </c>
    </row>
    <row r="1301" spans="2:26" ht="31.5" x14ac:dyDescent="0.25">
      <c r="B1301" s="98"/>
      <c r="C1301" s="99"/>
      <c r="D1301" s="99"/>
      <c r="E1301" s="106"/>
      <c r="F1301" s="107"/>
      <c r="G1301" s="11" t="s">
        <v>17</v>
      </c>
      <c r="H1301" s="12">
        <f>SUBTOTAL(2,K1342:K1342)</f>
        <v>1</v>
      </c>
      <c r="I1301" s="13">
        <f>SUM(K1342:K1342)/H1301</f>
        <v>2400</v>
      </c>
      <c r="J1301" s="14" t="s">
        <v>13</v>
      </c>
      <c r="K1301" s="15">
        <f>SUM(J1342:J1342)</f>
        <v>0</v>
      </c>
      <c r="L1301" s="16">
        <f>V1296</f>
        <v>0</v>
      </c>
      <c r="M1301" s="18"/>
      <c r="N1301" s="111"/>
      <c r="O1301" s="114"/>
      <c r="P1301" s="87"/>
      <c r="Z1301" t="s">
        <v>448</v>
      </c>
    </row>
    <row r="1302" spans="2:26" ht="32.25" thickBot="1" x14ac:dyDescent="0.3">
      <c r="B1302" s="98"/>
      <c r="C1302" s="99"/>
      <c r="D1302" s="99"/>
      <c r="E1302" s="106"/>
      <c r="F1302" s="107"/>
      <c r="G1302" s="11" t="s">
        <v>18</v>
      </c>
      <c r="H1302" s="19">
        <f>SUBTOTAL(2,M1342:M1342)</f>
        <v>1</v>
      </c>
      <c r="I1302" s="20">
        <f>SUM(M1342:M1342)/H1302</f>
        <v>3200</v>
      </c>
      <c r="J1302" s="21" t="s">
        <v>13</v>
      </c>
      <c r="K1302" s="22">
        <f>SUM(L1342:L1342)</f>
        <v>0</v>
      </c>
      <c r="L1302" s="23">
        <f>W1296</f>
        <v>0</v>
      </c>
      <c r="M1302" s="18"/>
      <c r="N1302" s="111"/>
      <c r="O1302" s="114"/>
      <c r="P1302" s="87"/>
      <c r="Z1302" t="s">
        <v>448</v>
      </c>
    </row>
    <row r="1303" spans="2:26" ht="16.5" thickBot="1" x14ac:dyDescent="0.3">
      <c r="B1303" s="100"/>
      <c r="C1303" s="101"/>
      <c r="D1303" s="101"/>
      <c r="E1303" s="108"/>
      <c r="F1303" s="109"/>
      <c r="G1303" s="24" t="s">
        <v>19</v>
      </c>
      <c r="H1303" s="25"/>
      <c r="I1303" s="25"/>
      <c r="J1303" s="25"/>
      <c r="K1303" s="26">
        <f>SUM(K1296:K1302)</f>
        <v>0</v>
      </c>
      <c r="L1303" s="27">
        <f>SUM(L1296:L1302)</f>
        <v>0</v>
      </c>
      <c r="M1303" s="18"/>
      <c r="N1303" s="112"/>
      <c r="O1303" s="115"/>
      <c r="P1303" s="88"/>
      <c r="Z1303" t="s">
        <v>448</v>
      </c>
    </row>
    <row r="1304" spans="2:26" ht="15.75" collapsed="1" thickBot="1" x14ac:dyDescent="0.3">
      <c r="B1304" s="89" t="s">
        <v>20</v>
      </c>
      <c r="C1304" s="90"/>
      <c r="D1304" s="90"/>
      <c r="E1304" s="91"/>
      <c r="F1304" s="91"/>
      <c r="G1304" s="91"/>
      <c r="H1304" s="91"/>
      <c r="I1304" s="91"/>
      <c r="J1304" s="91"/>
      <c r="K1304" s="91"/>
      <c r="L1304" s="91"/>
      <c r="M1304" s="91"/>
      <c r="N1304" s="91"/>
      <c r="O1304" s="91"/>
      <c r="P1304" s="92"/>
      <c r="Z1304" t="s">
        <v>448</v>
      </c>
    </row>
    <row r="1305" spans="2:26" hidden="1" outlineLevel="1" x14ac:dyDescent="0.25">
      <c r="B1305" s="28" t="s">
        <v>21</v>
      </c>
      <c r="C1305" s="29"/>
      <c r="D1305" s="29"/>
      <c r="E1305" s="30"/>
      <c r="F1305" s="30"/>
      <c r="G1305" s="29"/>
      <c r="H1305" s="30"/>
      <c r="I1305" s="31"/>
      <c r="J1305" s="30"/>
      <c r="K1305" s="31"/>
      <c r="L1305" s="30"/>
      <c r="M1305" s="31"/>
      <c r="N1305" s="30"/>
      <c r="O1305" s="30"/>
      <c r="P1305" s="32"/>
      <c r="Z1305" t="s">
        <v>448</v>
      </c>
    </row>
    <row r="1306" spans="2:26" hidden="1" outlineLevel="1" x14ac:dyDescent="0.25">
      <c r="B1306" s="33" t="s">
        <v>448</v>
      </c>
      <c r="C1306" s="29"/>
      <c r="D1306" s="29"/>
      <c r="E1306" s="30"/>
      <c r="F1306" s="30"/>
      <c r="G1306" s="29"/>
      <c r="H1306" s="30"/>
      <c r="I1306" s="31"/>
      <c r="J1306" s="30"/>
      <c r="K1306" s="31"/>
      <c r="L1306" s="30"/>
      <c r="M1306" s="31"/>
      <c r="N1306" s="30"/>
      <c r="O1306" s="30"/>
      <c r="P1306" s="32"/>
      <c r="Z1306" t="s">
        <v>448</v>
      </c>
    </row>
    <row r="1307" spans="2:26" hidden="1" outlineLevel="1" x14ac:dyDescent="0.25">
      <c r="B1307" s="28"/>
      <c r="C1307" s="29"/>
      <c r="D1307" s="29"/>
      <c r="E1307" s="30"/>
      <c r="F1307" s="30"/>
      <c r="G1307" s="29"/>
      <c r="H1307" s="30"/>
      <c r="I1307" s="31"/>
      <c r="J1307" s="30"/>
      <c r="K1307" s="31"/>
      <c r="L1307" s="30"/>
      <c r="M1307" s="31"/>
      <c r="N1307" s="30"/>
      <c r="O1307" s="30"/>
      <c r="P1307" s="32"/>
      <c r="Z1307" t="s">
        <v>448</v>
      </c>
    </row>
    <row r="1308" spans="2:26" hidden="1" outlineLevel="1" x14ac:dyDescent="0.25">
      <c r="B1308" s="34"/>
      <c r="C1308" s="29"/>
      <c r="D1308" s="29"/>
      <c r="E1308" s="30"/>
      <c r="F1308" s="30"/>
      <c r="G1308" s="29"/>
      <c r="H1308" s="30"/>
      <c r="I1308" s="31"/>
      <c r="J1308" s="30"/>
      <c r="K1308" s="31"/>
      <c r="L1308" s="30"/>
      <c r="M1308" s="31"/>
      <c r="N1308" s="30"/>
      <c r="O1308" s="30"/>
      <c r="P1308" s="32"/>
      <c r="Z1308" t="s">
        <v>448</v>
      </c>
    </row>
    <row r="1309" spans="2:26" hidden="1" outlineLevel="1" x14ac:dyDescent="0.25">
      <c r="B1309" s="35"/>
      <c r="C1309" s="36"/>
      <c r="D1309" s="36"/>
      <c r="E1309" s="37"/>
      <c r="F1309" s="37"/>
      <c r="G1309" s="36"/>
      <c r="H1309" s="37"/>
      <c r="I1309" s="18"/>
      <c r="J1309" s="37"/>
      <c r="K1309" s="18"/>
      <c r="L1309" s="37"/>
      <c r="M1309" s="18"/>
      <c r="N1309" s="37"/>
      <c r="O1309" s="37"/>
      <c r="P1309" s="38"/>
      <c r="Z1309" t="s">
        <v>448</v>
      </c>
    </row>
    <row r="1310" spans="2:26" ht="18.75" hidden="1" outlineLevel="1" x14ac:dyDescent="0.25">
      <c r="B1310" s="39" t="s">
        <v>22</v>
      </c>
      <c r="C1310" s="40"/>
      <c r="D1310" s="40"/>
      <c r="E1310" s="41"/>
      <c r="F1310" s="41"/>
      <c r="G1310" s="40"/>
      <c r="H1310" s="41"/>
      <c r="I1310" s="42"/>
      <c r="J1310" s="41"/>
      <c r="K1310" s="42"/>
      <c r="L1310" s="41"/>
      <c r="M1310" s="42"/>
      <c r="N1310" s="41"/>
      <c r="O1310" s="41"/>
      <c r="P1310" s="41"/>
      <c r="Z1310" t="s">
        <v>448</v>
      </c>
    </row>
    <row r="1311" spans="2:26" ht="51" hidden="1" outlineLevel="1" x14ac:dyDescent="0.25">
      <c r="B1311" s="43" t="s">
        <v>23</v>
      </c>
      <c r="C1311" s="44" t="s">
        <v>24</v>
      </c>
      <c r="D1311" s="44" t="s">
        <v>25</v>
      </c>
      <c r="E1311" s="44" t="s">
        <v>26</v>
      </c>
      <c r="F1311" s="44" t="s">
        <v>27</v>
      </c>
      <c r="G1311" s="44" t="s">
        <v>28</v>
      </c>
      <c r="H1311" s="44" t="s">
        <v>29</v>
      </c>
      <c r="I1311" s="45" t="s">
        <v>30</v>
      </c>
      <c r="J1311" s="44" t="s">
        <v>620</v>
      </c>
      <c r="K1311" s="45" t="s">
        <v>31</v>
      </c>
      <c r="L1311" s="44" t="s">
        <v>621</v>
      </c>
      <c r="M1311" s="45" t="s">
        <v>32</v>
      </c>
      <c r="N1311" s="46">
        <v>2017</v>
      </c>
      <c r="O1311" s="46">
        <v>2018</v>
      </c>
      <c r="P1311" s="47">
        <v>2019</v>
      </c>
      <c r="Z1311" t="s">
        <v>448</v>
      </c>
    </row>
    <row r="1312" spans="2:26" ht="18.75" hidden="1" outlineLevel="1" x14ac:dyDescent="0.25">
      <c r="B1312" s="93" t="s">
        <v>33</v>
      </c>
      <c r="C1312" s="94"/>
      <c r="D1312" s="94"/>
      <c r="E1312" s="94"/>
      <c r="F1312" s="94"/>
      <c r="G1312" s="94"/>
      <c r="H1312" s="94"/>
      <c r="I1312" s="94"/>
      <c r="J1312" s="94"/>
      <c r="K1312" s="94"/>
      <c r="L1312" s="94"/>
      <c r="M1312" s="94"/>
      <c r="N1312" s="94"/>
      <c r="O1312" s="94"/>
      <c r="P1312" s="95"/>
      <c r="Z1312" t="s">
        <v>448</v>
      </c>
    </row>
    <row r="1313" spans="2:26" ht="15.75" hidden="1" outlineLevel="1" x14ac:dyDescent="0.25">
      <c r="B1313" s="48">
        <v>1</v>
      </c>
      <c r="C1313" s="49" t="s">
        <v>34</v>
      </c>
      <c r="D1313" s="50" t="s">
        <v>35</v>
      </c>
      <c r="E1313" s="51">
        <v>224</v>
      </c>
      <c r="F1313" s="48">
        <v>2017</v>
      </c>
      <c r="G1313" s="52" t="s">
        <v>36</v>
      </c>
      <c r="H1313" s="53"/>
      <c r="I1313" s="54">
        <v>713.90000000000009</v>
      </c>
      <c r="J1313" s="53"/>
      <c r="K1313" s="54">
        <v>536.9</v>
      </c>
      <c r="L1313" s="53"/>
      <c r="M1313" s="54">
        <v>643.1</v>
      </c>
      <c r="N1313" s="54">
        <f t="shared" ref="N1313:N1320" si="313">IF(F1313=2017,H1313*I1313+J1313*K1313+L1313*M1313,0)</f>
        <v>0</v>
      </c>
      <c r="O1313" s="54">
        <f t="shared" ref="O1313:O1320" si="314">IF(F1313=2018,H1313*I1313+J1313*K1313+L1313*M1313,0)</f>
        <v>0</v>
      </c>
      <c r="P1313" s="54">
        <f t="shared" ref="P1313:P1320" si="315">IF(F1313=2019,H1313*I1313+J1313*K1313+L1313*M1313,0)</f>
        <v>0</v>
      </c>
      <c r="Q1313">
        <f t="shared" ref="Q1313:Q1320" si="316">H1313*I1313</f>
        <v>0</v>
      </c>
      <c r="R1313">
        <f t="shared" ref="R1313:R1320" si="317">J1313*K1313</f>
        <v>0</v>
      </c>
      <c r="S1313">
        <f t="shared" ref="S1313:S1320" si="318">L1313*M1313</f>
        <v>0</v>
      </c>
      <c r="Y1313" t="s">
        <v>37</v>
      </c>
      <c r="Z1313" t="s">
        <v>448</v>
      </c>
    </row>
    <row r="1314" spans="2:26" ht="15.75" hidden="1" outlineLevel="1" x14ac:dyDescent="0.25">
      <c r="B1314" s="48">
        <v>2</v>
      </c>
      <c r="C1314" s="49" t="s">
        <v>34</v>
      </c>
      <c r="D1314" s="50" t="s">
        <v>38</v>
      </c>
      <c r="E1314" s="51">
        <v>160</v>
      </c>
      <c r="F1314" s="48">
        <v>2017</v>
      </c>
      <c r="G1314" s="52" t="s">
        <v>36</v>
      </c>
      <c r="H1314" s="53"/>
      <c r="I1314" s="54">
        <v>448.8</v>
      </c>
      <c r="J1314" s="53"/>
      <c r="K1314" s="54">
        <v>337.47999999999996</v>
      </c>
      <c r="L1314" s="53"/>
      <c r="M1314" s="54">
        <v>404.73999999999995</v>
      </c>
      <c r="N1314" s="54">
        <f t="shared" si="313"/>
        <v>0</v>
      </c>
      <c r="O1314" s="54">
        <f t="shared" si="314"/>
        <v>0</v>
      </c>
      <c r="P1314" s="54">
        <f t="shared" si="315"/>
        <v>0</v>
      </c>
      <c r="Q1314">
        <f t="shared" si="316"/>
        <v>0</v>
      </c>
      <c r="R1314">
        <f t="shared" si="317"/>
        <v>0</v>
      </c>
      <c r="S1314">
        <f t="shared" si="318"/>
        <v>0</v>
      </c>
      <c r="Y1314" t="s">
        <v>39</v>
      </c>
      <c r="Z1314" t="s">
        <v>448</v>
      </c>
    </row>
    <row r="1315" spans="2:26" ht="15.75" hidden="1" outlineLevel="1" x14ac:dyDescent="0.25">
      <c r="B1315" s="48">
        <v>3</v>
      </c>
      <c r="C1315" s="49" t="s">
        <v>301</v>
      </c>
      <c r="D1315" s="50" t="s">
        <v>35</v>
      </c>
      <c r="E1315" s="51">
        <v>192</v>
      </c>
      <c r="F1315" s="48">
        <v>2017</v>
      </c>
      <c r="G1315" s="52" t="s">
        <v>36</v>
      </c>
      <c r="H1315" s="53"/>
      <c r="I1315" s="54">
        <v>502.70000000000005</v>
      </c>
      <c r="J1315" s="53"/>
      <c r="K1315" s="54">
        <v>377.59999999999997</v>
      </c>
      <c r="L1315" s="53"/>
      <c r="M1315" s="54">
        <v>453.12</v>
      </c>
      <c r="N1315" s="54">
        <f t="shared" si="313"/>
        <v>0</v>
      </c>
      <c r="O1315" s="54">
        <f t="shared" si="314"/>
        <v>0</v>
      </c>
      <c r="P1315" s="54">
        <f t="shared" si="315"/>
        <v>0</v>
      </c>
      <c r="Q1315">
        <f t="shared" si="316"/>
        <v>0</v>
      </c>
      <c r="R1315">
        <f t="shared" si="317"/>
        <v>0</v>
      </c>
      <c r="S1315">
        <f t="shared" si="318"/>
        <v>0</v>
      </c>
      <c r="Y1315" t="s">
        <v>302</v>
      </c>
      <c r="Z1315" t="s">
        <v>448</v>
      </c>
    </row>
    <row r="1316" spans="2:26" ht="15.75" hidden="1" outlineLevel="1" x14ac:dyDescent="0.25">
      <c r="B1316" s="48">
        <v>4</v>
      </c>
      <c r="C1316" s="49" t="s">
        <v>449</v>
      </c>
      <c r="D1316" s="50" t="s">
        <v>35</v>
      </c>
      <c r="E1316" s="51">
        <v>288</v>
      </c>
      <c r="F1316" s="48">
        <v>2017</v>
      </c>
      <c r="G1316" s="52" t="s">
        <v>36</v>
      </c>
      <c r="H1316" s="53"/>
      <c r="I1316" s="54">
        <v>806.30000000000007</v>
      </c>
      <c r="J1316" s="53"/>
      <c r="K1316" s="54">
        <v>606.52</v>
      </c>
      <c r="L1316" s="53"/>
      <c r="M1316" s="54">
        <v>726.88</v>
      </c>
      <c r="N1316" s="54">
        <f t="shared" si="313"/>
        <v>0</v>
      </c>
      <c r="O1316" s="54">
        <f t="shared" si="314"/>
        <v>0</v>
      </c>
      <c r="P1316" s="54">
        <f t="shared" si="315"/>
        <v>0</v>
      </c>
      <c r="Q1316">
        <f t="shared" si="316"/>
        <v>0</v>
      </c>
      <c r="R1316">
        <f t="shared" si="317"/>
        <v>0</v>
      </c>
      <c r="S1316">
        <f t="shared" si="318"/>
        <v>0</v>
      </c>
      <c r="Y1316" t="s">
        <v>450</v>
      </c>
      <c r="Z1316" t="s">
        <v>448</v>
      </c>
    </row>
    <row r="1317" spans="2:26" ht="15.75" hidden="1" outlineLevel="1" x14ac:dyDescent="0.25">
      <c r="B1317" s="48">
        <v>5</v>
      </c>
      <c r="C1317" s="49" t="s">
        <v>449</v>
      </c>
      <c r="D1317" s="50" t="s">
        <v>38</v>
      </c>
      <c r="E1317" s="51">
        <v>160</v>
      </c>
      <c r="F1317" s="48">
        <v>2017</v>
      </c>
      <c r="G1317" s="52" t="s">
        <v>36</v>
      </c>
      <c r="H1317" s="53"/>
      <c r="I1317" s="54">
        <v>738.1</v>
      </c>
      <c r="J1317" s="53"/>
      <c r="K1317" s="54">
        <v>554.6</v>
      </c>
      <c r="L1317" s="53"/>
      <c r="M1317" s="54">
        <v>665.52</v>
      </c>
      <c r="N1317" s="54">
        <f t="shared" si="313"/>
        <v>0</v>
      </c>
      <c r="O1317" s="54">
        <f t="shared" si="314"/>
        <v>0</v>
      </c>
      <c r="P1317" s="54">
        <f t="shared" si="315"/>
        <v>0</v>
      </c>
      <c r="Q1317">
        <f t="shared" si="316"/>
        <v>0</v>
      </c>
      <c r="R1317">
        <f t="shared" si="317"/>
        <v>0</v>
      </c>
      <c r="S1317">
        <f t="shared" si="318"/>
        <v>0</v>
      </c>
      <c r="Y1317" t="s">
        <v>451</v>
      </c>
      <c r="Z1317" t="s">
        <v>448</v>
      </c>
    </row>
    <row r="1318" spans="2:26" ht="15.75" hidden="1" outlineLevel="1" x14ac:dyDescent="0.25">
      <c r="B1318" s="48">
        <v>6</v>
      </c>
      <c r="C1318" s="49" t="s">
        <v>452</v>
      </c>
      <c r="D1318" s="50" t="s">
        <v>35</v>
      </c>
      <c r="E1318" s="51">
        <v>288</v>
      </c>
      <c r="F1318" s="48">
        <v>2018</v>
      </c>
      <c r="G1318" s="52" t="s">
        <v>36</v>
      </c>
      <c r="H1318" s="53"/>
      <c r="I1318" s="54">
        <v>742.50000000000011</v>
      </c>
      <c r="J1318" s="53"/>
      <c r="K1318" s="54">
        <v>558.14</v>
      </c>
      <c r="L1318" s="53"/>
      <c r="M1318" s="54">
        <v>669.06</v>
      </c>
      <c r="N1318" s="54">
        <f t="shared" si="313"/>
        <v>0</v>
      </c>
      <c r="O1318" s="54">
        <f t="shared" si="314"/>
        <v>0</v>
      </c>
      <c r="P1318" s="54">
        <f t="shared" si="315"/>
        <v>0</v>
      </c>
      <c r="Q1318">
        <f t="shared" si="316"/>
        <v>0</v>
      </c>
      <c r="R1318">
        <f t="shared" si="317"/>
        <v>0</v>
      </c>
      <c r="S1318">
        <f t="shared" si="318"/>
        <v>0</v>
      </c>
      <c r="Y1318" t="s">
        <v>52</v>
      </c>
      <c r="Z1318" t="s">
        <v>448</v>
      </c>
    </row>
    <row r="1319" spans="2:26" ht="15.75" hidden="1" outlineLevel="1" x14ac:dyDescent="0.25">
      <c r="B1319" s="48">
        <v>7</v>
      </c>
      <c r="C1319" s="49" t="s">
        <v>453</v>
      </c>
      <c r="D1319" s="50" t="s">
        <v>35</v>
      </c>
      <c r="E1319" s="51">
        <v>240</v>
      </c>
      <c r="F1319" s="48">
        <v>2017</v>
      </c>
      <c r="G1319" s="52" t="s">
        <v>36</v>
      </c>
      <c r="H1319" s="53"/>
      <c r="I1319" s="54">
        <v>820.6</v>
      </c>
      <c r="J1319" s="53"/>
      <c r="K1319" s="54">
        <v>617.14</v>
      </c>
      <c r="L1319" s="53"/>
      <c r="M1319" s="54">
        <v>739.86</v>
      </c>
      <c r="N1319" s="54">
        <f t="shared" si="313"/>
        <v>0</v>
      </c>
      <c r="O1319" s="54">
        <f t="shared" si="314"/>
        <v>0</v>
      </c>
      <c r="P1319" s="54">
        <f t="shared" si="315"/>
        <v>0</v>
      </c>
      <c r="Q1319">
        <f t="shared" si="316"/>
        <v>0</v>
      </c>
      <c r="R1319">
        <f t="shared" si="317"/>
        <v>0</v>
      </c>
      <c r="S1319">
        <f t="shared" si="318"/>
        <v>0</v>
      </c>
      <c r="Y1319" t="s">
        <v>291</v>
      </c>
      <c r="Z1319" t="s">
        <v>448</v>
      </c>
    </row>
    <row r="1320" spans="2:26" ht="15.75" hidden="1" outlineLevel="1" x14ac:dyDescent="0.25">
      <c r="B1320" s="48">
        <v>8</v>
      </c>
      <c r="C1320" s="49" t="s">
        <v>394</v>
      </c>
      <c r="D1320" s="50" t="s">
        <v>35</v>
      </c>
      <c r="E1320" s="51">
        <v>320</v>
      </c>
      <c r="F1320" s="48">
        <v>2017</v>
      </c>
      <c r="G1320" s="52" t="s">
        <v>36</v>
      </c>
      <c r="H1320" s="53"/>
      <c r="I1320" s="54">
        <v>613.80000000000007</v>
      </c>
      <c r="J1320" s="53"/>
      <c r="K1320" s="54">
        <v>461.38</v>
      </c>
      <c r="L1320" s="53"/>
      <c r="M1320" s="54">
        <v>553.41999999999996</v>
      </c>
      <c r="N1320" s="54">
        <f t="shared" si="313"/>
        <v>0</v>
      </c>
      <c r="O1320" s="54">
        <f t="shared" si="314"/>
        <v>0</v>
      </c>
      <c r="P1320" s="54">
        <f t="shared" si="315"/>
        <v>0</v>
      </c>
      <c r="Q1320">
        <f t="shared" si="316"/>
        <v>0</v>
      </c>
      <c r="R1320">
        <f t="shared" si="317"/>
        <v>0</v>
      </c>
      <c r="S1320">
        <f t="shared" si="318"/>
        <v>0</v>
      </c>
      <c r="Y1320" t="s">
        <v>236</v>
      </c>
      <c r="Z1320" t="s">
        <v>448</v>
      </c>
    </row>
    <row r="1321" spans="2:26" ht="18.75" hidden="1" outlineLevel="1" x14ac:dyDescent="0.25">
      <c r="B1321" s="93" t="s">
        <v>48</v>
      </c>
      <c r="C1321" s="94"/>
      <c r="D1321" s="94"/>
      <c r="E1321" s="94"/>
      <c r="F1321" s="94"/>
      <c r="G1321" s="94"/>
      <c r="H1321" s="94"/>
      <c r="I1321" s="94"/>
      <c r="J1321" s="94"/>
      <c r="K1321" s="94"/>
      <c r="L1321" s="94"/>
      <c r="M1321" s="94"/>
      <c r="N1321" s="94"/>
      <c r="O1321" s="94"/>
      <c r="P1321" s="95"/>
      <c r="Z1321" t="s">
        <v>448</v>
      </c>
    </row>
    <row r="1322" spans="2:26" ht="75" hidden="1" outlineLevel="1" x14ac:dyDescent="0.25">
      <c r="B1322" s="48">
        <v>1</v>
      </c>
      <c r="C1322" s="49" t="s">
        <v>454</v>
      </c>
      <c r="D1322" s="50" t="s">
        <v>35</v>
      </c>
      <c r="E1322" s="51">
        <v>320</v>
      </c>
      <c r="F1322" s="48">
        <v>2018</v>
      </c>
      <c r="G1322" s="52" t="s">
        <v>36</v>
      </c>
      <c r="H1322" s="53"/>
      <c r="I1322" s="54">
        <v>742.50000000000011</v>
      </c>
      <c r="J1322" s="53"/>
      <c r="K1322" s="54">
        <v>558.14</v>
      </c>
      <c r="L1322" s="53"/>
      <c r="M1322" s="54">
        <v>669.06</v>
      </c>
      <c r="N1322" s="54">
        <f>IF(F1322=2017,H1322*I1322+J1322*K1322+L1322*M1322,0)</f>
        <v>0</v>
      </c>
      <c r="O1322" s="54">
        <f>IF(F1322=2018,H1322*I1322+J1322*K1322+L1322*M1322,0)</f>
        <v>0</v>
      </c>
      <c r="P1322" s="54">
        <f>IF(F1322=2019,H1322*I1322+J1322*K1322+L1322*M1322,0)</f>
        <v>0</v>
      </c>
      <c r="Q1322">
        <f>H1322*I1322</f>
        <v>0</v>
      </c>
      <c r="R1322">
        <f>J1322*K1322</f>
        <v>0</v>
      </c>
      <c r="S1322">
        <f>L1322*M1322</f>
        <v>0</v>
      </c>
      <c r="Y1322" t="s">
        <v>52</v>
      </c>
      <c r="Z1322" t="s">
        <v>448</v>
      </c>
    </row>
    <row r="1323" spans="2:26" ht="30" hidden="1" outlineLevel="1" x14ac:dyDescent="0.25">
      <c r="B1323" s="48">
        <v>2</v>
      </c>
      <c r="C1323" s="49" t="s">
        <v>455</v>
      </c>
      <c r="D1323" s="50" t="s">
        <v>35</v>
      </c>
      <c r="E1323" s="51">
        <v>320</v>
      </c>
      <c r="F1323" s="48">
        <v>2018</v>
      </c>
      <c r="G1323" s="52" t="s">
        <v>36</v>
      </c>
      <c r="H1323" s="53"/>
      <c r="I1323" s="54">
        <v>742.50000000000011</v>
      </c>
      <c r="J1323" s="53"/>
      <c r="K1323" s="54">
        <v>558.14</v>
      </c>
      <c r="L1323" s="53"/>
      <c r="M1323" s="54">
        <v>669.06</v>
      </c>
      <c r="N1323" s="54">
        <f>IF(F1323=2017,H1323*I1323+J1323*K1323+L1323*M1323,0)</f>
        <v>0</v>
      </c>
      <c r="O1323" s="54">
        <f>IF(F1323=2018,H1323*I1323+J1323*K1323+L1323*M1323,0)</f>
        <v>0</v>
      </c>
      <c r="P1323" s="54">
        <f>IF(F1323=2019,H1323*I1323+J1323*K1323+L1323*M1323,0)</f>
        <v>0</v>
      </c>
      <c r="Q1323">
        <f>H1323*I1323</f>
        <v>0</v>
      </c>
      <c r="R1323">
        <f>J1323*K1323</f>
        <v>0</v>
      </c>
      <c r="S1323">
        <f>L1323*M1323</f>
        <v>0</v>
      </c>
      <c r="Y1323" t="s">
        <v>52</v>
      </c>
      <c r="Z1323" t="s">
        <v>448</v>
      </c>
    </row>
    <row r="1324" spans="2:26" ht="45" hidden="1" outlineLevel="1" x14ac:dyDescent="0.25">
      <c r="B1324" s="48">
        <v>3</v>
      </c>
      <c r="C1324" s="49" t="s">
        <v>456</v>
      </c>
      <c r="D1324" s="50" t="s">
        <v>35</v>
      </c>
      <c r="E1324" s="51">
        <v>320</v>
      </c>
      <c r="F1324" s="48">
        <v>2018</v>
      </c>
      <c r="G1324" s="52" t="s">
        <v>36</v>
      </c>
      <c r="H1324" s="53"/>
      <c r="I1324" s="54">
        <v>742.50000000000011</v>
      </c>
      <c r="J1324" s="53"/>
      <c r="K1324" s="54">
        <v>558.14</v>
      </c>
      <c r="L1324" s="53"/>
      <c r="M1324" s="54">
        <v>669.06</v>
      </c>
      <c r="N1324" s="54">
        <f>IF(F1324=2017,H1324*I1324+J1324*K1324+L1324*M1324,0)</f>
        <v>0</v>
      </c>
      <c r="O1324" s="54">
        <f>IF(F1324=2018,H1324*I1324+J1324*K1324+L1324*M1324,0)</f>
        <v>0</v>
      </c>
      <c r="P1324" s="54">
        <f>IF(F1324=2019,H1324*I1324+J1324*K1324+L1324*M1324,0)</f>
        <v>0</v>
      </c>
      <c r="Q1324">
        <f>H1324*I1324</f>
        <v>0</v>
      </c>
      <c r="R1324">
        <f>J1324*K1324</f>
        <v>0</v>
      </c>
      <c r="S1324">
        <f>L1324*M1324</f>
        <v>0</v>
      </c>
      <c r="Y1324" t="s">
        <v>52</v>
      </c>
      <c r="Z1324" t="s">
        <v>448</v>
      </c>
    </row>
    <row r="1325" spans="2:26" hidden="1" outlineLevel="1" x14ac:dyDescent="0.25">
      <c r="Z1325" t="s">
        <v>448</v>
      </c>
    </row>
    <row r="1326" spans="2:26" ht="18.75" hidden="1" outlineLevel="1" x14ac:dyDescent="0.25">
      <c r="B1326" s="39" t="s">
        <v>68</v>
      </c>
      <c r="C1326" s="40"/>
      <c r="D1326" s="55"/>
      <c r="E1326" s="41"/>
      <c r="F1326" s="56"/>
      <c r="G1326" s="40"/>
      <c r="H1326" s="41"/>
      <c r="I1326" s="42"/>
      <c r="J1326" s="56"/>
      <c r="K1326" s="42"/>
      <c r="L1326" s="41"/>
      <c r="M1326" s="42"/>
      <c r="N1326" s="41"/>
      <c r="O1326" s="41"/>
      <c r="P1326" s="56"/>
      <c r="Z1326" t="s">
        <v>448</v>
      </c>
    </row>
    <row r="1327" spans="2:26" ht="51" hidden="1" outlineLevel="1" x14ac:dyDescent="0.25">
      <c r="B1327" s="43" t="s">
        <v>23</v>
      </c>
      <c r="C1327" s="44" t="s">
        <v>24</v>
      </c>
      <c r="D1327" s="44" t="s">
        <v>25</v>
      </c>
      <c r="E1327" s="44" t="s">
        <v>26</v>
      </c>
      <c r="F1327" s="44" t="s">
        <v>27</v>
      </c>
      <c r="G1327" s="44" t="s">
        <v>28</v>
      </c>
      <c r="H1327" s="44" t="s">
        <v>69</v>
      </c>
      <c r="I1327" s="45" t="s">
        <v>69</v>
      </c>
      <c r="J1327" s="44" t="s">
        <v>622</v>
      </c>
      <c r="K1327" s="45" t="s">
        <v>70</v>
      </c>
      <c r="L1327" s="44" t="s">
        <v>623</v>
      </c>
      <c r="M1327" s="45" t="s">
        <v>71</v>
      </c>
      <c r="N1327" s="46">
        <v>2017</v>
      </c>
      <c r="O1327" s="46">
        <v>2018</v>
      </c>
      <c r="P1327" s="47">
        <v>2019</v>
      </c>
      <c r="Z1327" t="s">
        <v>448</v>
      </c>
    </row>
    <row r="1328" spans="2:26" ht="18.75" hidden="1" outlineLevel="1" x14ac:dyDescent="0.25">
      <c r="B1328" s="93" t="s">
        <v>33</v>
      </c>
      <c r="C1328" s="94"/>
      <c r="D1328" s="94"/>
      <c r="E1328" s="94"/>
      <c r="F1328" s="94"/>
      <c r="G1328" s="94"/>
      <c r="H1328" s="94"/>
      <c r="I1328" s="94"/>
      <c r="J1328" s="94"/>
      <c r="K1328" s="94"/>
      <c r="L1328" s="94"/>
      <c r="M1328" s="94"/>
      <c r="N1328" s="94"/>
      <c r="O1328" s="94"/>
      <c r="P1328" s="95"/>
      <c r="Z1328" t="s">
        <v>448</v>
      </c>
    </row>
    <row r="1329" spans="2:26" ht="30" hidden="1" outlineLevel="1" x14ac:dyDescent="0.25">
      <c r="B1329" s="48">
        <v>1</v>
      </c>
      <c r="C1329" s="49" t="s">
        <v>34</v>
      </c>
      <c r="D1329" s="50" t="s">
        <v>72</v>
      </c>
      <c r="E1329" s="51"/>
      <c r="F1329" s="48">
        <v>2017</v>
      </c>
      <c r="G1329" s="52" t="s">
        <v>73</v>
      </c>
      <c r="H1329" s="57" t="s">
        <v>69</v>
      </c>
      <c r="I1329" s="58" t="s">
        <v>69</v>
      </c>
      <c r="J1329" s="53"/>
      <c r="K1329" s="54">
        <v>671</v>
      </c>
      <c r="L1329" s="53"/>
      <c r="M1329" s="54">
        <v>804</v>
      </c>
      <c r="N1329" s="59">
        <f t="shared" ref="N1329:N1334" si="319">IF(F1329=2017,J1329*K1329+L1329*M1329,0)</f>
        <v>0</v>
      </c>
      <c r="O1329" s="54">
        <f t="shared" ref="O1329:O1334" si="320">IF(F1329=2018,J1329*K1329+L1329*M1329,0)</f>
        <v>0</v>
      </c>
      <c r="P1329" s="54">
        <f t="shared" ref="P1329:P1334" si="321">IF(F1329=2019,J1329*K1329+L1329*M1329,0)</f>
        <v>0</v>
      </c>
      <c r="T1329">
        <f t="shared" ref="T1329:T1334" si="322">J1329*K1329</f>
        <v>0</v>
      </c>
      <c r="U1329">
        <f t="shared" ref="U1329:U1334" si="323">L1329*M1329</f>
        <v>0</v>
      </c>
      <c r="Y1329" t="s">
        <v>74</v>
      </c>
      <c r="Z1329" t="s">
        <v>448</v>
      </c>
    </row>
    <row r="1330" spans="2:26" ht="30" hidden="1" outlineLevel="1" x14ac:dyDescent="0.25">
      <c r="B1330" s="48">
        <v>2</v>
      </c>
      <c r="C1330" s="49" t="s">
        <v>301</v>
      </c>
      <c r="D1330" s="50" t="s">
        <v>72</v>
      </c>
      <c r="E1330" s="51"/>
      <c r="F1330" s="48">
        <v>2017</v>
      </c>
      <c r="G1330" s="52" t="s">
        <v>73</v>
      </c>
      <c r="H1330" s="57" t="s">
        <v>69</v>
      </c>
      <c r="I1330" s="58" t="s">
        <v>69</v>
      </c>
      <c r="J1330" s="53"/>
      <c r="K1330" s="54">
        <v>472</v>
      </c>
      <c r="L1330" s="53"/>
      <c r="M1330" s="54">
        <v>566</v>
      </c>
      <c r="N1330" s="59">
        <f t="shared" si="319"/>
        <v>0</v>
      </c>
      <c r="O1330" s="54">
        <f t="shared" si="320"/>
        <v>0</v>
      </c>
      <c r="P1330" s="54">
        <f t="shared" si="321"/>
        <v>0</v>
      </c>
      <c r="T1330">
        <f t="shared" si="322"/>
        <v>0</v>
      </c>
      <c r="U1330">
        <f t="shared" si="323"/>
        <v>0</v>
      </c>
      <c r="Y1330" t="s">
        <v>52</v>
      </c>
      <c r="Z1330" t="s">
        <v>448</v>
      </c>
    </row>
    <row r="1331" spans="2:26" ht="30" hidden="1" outlineLevel="1" x14ac:dyDescent="0.25">
      <c r="B1331" s="48">
        <v>3</v>
      </c>
      <c r="C1331" s="49" t="s">
        <v>449</v>
      </c>
      <c r="D1331" s="50" t="s">
        <v>72</v>
      </c>
      <c r="E1331" s="51"/>
      <c r="F1331" s="48">
        <v>2017</v>
      </c>
      <c r="G1331" s="52" t="s">
        <v>73</v>
      </c>
      <c r="H1331" s="57" t="s">
        <v>69</v>
      </c>
      <c r="I1331" s="58" t="s">
        <v>69</v>
      </c>
      <c r="J1331" s="53"/>
      <c r="K1331" s="54">
        <v>758</v>
      </c>
      <c r="L1331" s="53"/>
      <c r="M1331" s="54">
        <v>909</v>
      </c>
      <c r="N1331" s="59">
        <f t="shared" si="319"/>
        <v>0</v>
      </c>
      <c r="O1331" s="54">
        <f t="shared" si="320"/>
        <v>0</v>
      </c>
      <c r="P1331" s="54">
        <f t="shared" si="321"/>
        <v>0</v>
      </c>
      <c r="T1331">
        <f t="shared" si="322"/>
        <v>0</v>
      </c>
      <c r="U1331">
        <f t="shared" si="323"/>
        <v>0</v>
      </c>
      <c r="Y1331" t="s">
        <v>457</v>
      </c>
      <c r="Z1331" t="s">
        <v>448</v>
      </c>
    </row>
    <row r="1332" spans="2:26" ht="30" hidden="1" outlineLevel="1" x14ac:dyDescent="0.25">
      <c r="B1332" s="48">
        <v>4</v>
      </c>
      <c r="C1332" s="49" t="s">
        <v>452</v>
      </c>
      <c r="D1332" s="50" t="s">
        <v>72</v>
      </c>
      <c r="E1332" s="51"/>
      <c r="F1332" s="48">
        <v>2018</v>
      </c>
      <c r="G1332" s="52" t="s">
        <v>73</v>
      </c>
      <c r="H1332" s="57" t="s">
        <v>69</v>
      </c>
      <c r="I1332" s="58" t="s">
        <v>69</v>
      </c>
      <c r="J1332" s="53"/>
      <c r="K1332" s="54">
        <v>698</v>
      </c>
      <c r="L1332" s="53"/>
      <c r="M1332" s="54">
        <v>836</v>
      </c>
      <c r="N1332" s="59">
        <f t="shared" si="319"/>
        <v>0</v>
      </c>
      <c r="O1332" s="54">
        <f t="shared" si="320"/>
        <v>0</v>
      </c>
      <c r="P1332" s="54">
        <f t="shared" si="321"/>
        <v>0</v>
      </c>
      <c r="T1332">
        <f t="shared" si="322"/>
        <v>0</v>
      </c>
      <c r="U1332">
        <f t="shared" si="323"/>
        <v>0</v>
      </c>
      <c r="Y1332" t="s">
        <v>52</v>
      </c>
      <c r="Z1332" t="s">
        <v>448</v>
      </c>
    </row>
    <row r="1333" spans="2:26" ht="30" hidden="1" outlineLevel="1" x14ac:dyDescent="0.25">
      <c r="B1333" s="48">
        <v>5</v>
      </c>
      <c r="C1333" s="49" t="s">
        <v>453</v>
      </c>
      <c r="D1333" s="50" t="s">
        <v>72</v>
      </c>
      <c r="E1333" s="51"/>
      <c r="F1333" s="48">
        <v>2017</v>
      </c>
      <c r="G1333" s="52" t="s">
        <v>73</v>
      </c>
      <c r="H1333" s="57" t="s">
        <v>69</v>
      </c>
      <c r="I1333" s="58" t="s">
        <v>69</v>
      </c>
      <c r="J1333" s="53"/>
      <c r="K1333" s="54">
        <v>771</v>
      </c>
      <c r="L1333" s="53"/>
      <c r="M1333" s="54">
        <v>925</v>
      </c>
      <c r="N1333" s="59">
        <f t="shared" si="319"/>
        <v>0</v>
      </c>
      <c r="O1333" s="54">
        <f t="shared" si="320"/>
        <v>0</v>
      </c>
      <c r="P1333" s="54">
        <f t="shared" si="321"/>
        <v>0</v>
      </c>
      <c r="T1333">
        <f t="shared" si="322"/>
        <v>0</v>
      </c>
      <c r="U1333">
        <f t="shared" si="323"/>
        <v>0</v>
      </c>
      <c r="Y1333" t="s">
        <v>298</v>
      </c>
      <c r="Z1333" t="s">
        <v>448</v>
      </c>
    </row>
    <row r="1334" spans="2:26" ht="30" hidden="1" outlineLevel="1" x14ac:dyDescent="0.25">
      <c r="B1334" s="48">
        <v>6</v>
      </c>
      <c r="C1334" s="49" t="s">
        <v>394</v>
      </c>
      <c r="D1334" s="50" t="s">
        <v>72</v>
      </c>
      <c r="E1334" s="51"/>
      <c r="F1334" s="48">
        <v>2017</v>
      </c>
      <c r="G1334" s="52" t="s">
        <v>73</v>
      </c>
      <c r="H1334" s="57" t="s">
        <v>69</v>
      </c>
      <c r="I1334" s="58" t="s">
        <v>69</v>
      </c>
      <c r="J1334" s="53"/>
      <c r="K1334" s="54">
        <v>577</v>
      </c>
      <c r="L1334" s="53"/>
      <c r="M1334" s="54">
        <v>692</v>
      </c>
      <c r="N1334" s="59">
        <f t="shared" si="319"/>
        <v>0</v>
      </c>
      <c r="O1334" s="54">
        <f t="shared" si="320"/>
        <v>0</v>
      </c>
      <c r="P1334" s="54">
        <f t="shared" si="321"/>
        <v>0</v>
      </c>
      <c r="T1334">
        <f t="shared" si="322"/>
        <v>0</v>
      </c>
      <c r="U1334">
        <f t="shared" si="323"/>
        <v>0</v>
      </c>
      <c r="Y1334" t="s">
        <v>244</v>
      </c>
      <c r="Z1334" t="s">
        <v>448</v>
      </c>
    </row>
    <row r="1335" spans="2:26" ht="18.75" hidden="1" outlineLevel="1" x14ac:dyDescent="0.25">
      <c r="B1335" s="93" t="s">
        <v>48</v>
      </c>
      <c r="C1335" s="94"/>
      <c r="D1335" s="94"/>
      <c r="E1335" s="94"/>
      <c r="F1335" s="94"/>
      <c r="G1335" s="94"/>
      <c r="H1335" s="94"/>
      <c r="I1335" s="94"/>
      <c r="J1335" s="94"/>
      <c r="K1335" s="94"/>
      <c r="L1335" s="94"/>
      <c r="M1335" s="94"/>
      <c r="N1335" s="94"/>
      <c r="O1335" s="94"/>
      <c r="P1335" s="95"/>
      <c r="Z1335" t="s">
        <v>448</v>
      </c>
    </row>
    <row r="1336" spans="2:26" ht="75" hidden="1" outlineLevel="1" x14ac:dyDescent="0.25">
      <c r="B1336" s="48">
        <v>1</v>
      </c>
      <c r="C1336" s="49" t="s">
        <v>454</v>
      </c>
      <c r="D1336" s="50" t="s">
        <v>72</v>
      </c>
      <c r="E1336" s="51"/>
      <c r="F1336" s="48">
        <v>2019</v>
      </c>
      <c r="G1336" s="52" t="s">
        <v>73</v>
      </c>
      <c r="H1336" s="57" t="s">
        <v>69</v>
      </c>
      <c r="I1336" s="58" t="s">
        <v>69</v>
      </c>
      <c r="J1336" s="53"/>
      <c r="K1336" s="54">
        <v>698</v>
      </c>
      <c r="L1336" s="53"/>
      <c r="M1336" s="54">
        <v>836</v>
      </c>
      <c r="N1336" s="59">
        <f>IF(F1336=2017,J1336*K1336+L1336*M1336,0)</f>
        <v>0</v>
      </c>
      <c r="O1336" s="54">
        <f>IF(F1336=2018,J1336*K1336+L1336*M1336,0)</f>
        <v>0</v>
      </c>
      <c r="P1336" s="54">
        <f>IF(F1336=2019,J1336*K1336+L1336*M1336,0)</f>
        <v>0</v>
      </c>
      <c r="T1336">
        <f>J1336*K1336</f>
        <v>0</v>
      </c>
      <c r="U1336">
        <f>L1336*M1336</f>
        <v>0</v>
      </c>
      <c r="Y1336" t="s">
        <v>52</v>
      </c>
      <c r="Z1336" t="s">
        <v>448</v>
      </c>
    </row>
    <row r="1337" spans="2:26" ht="30" hidden="1" outlineLevel="1" x14ac:dyDescent="0.25">
      <c r="B1337" s="48">
        <v>2</v>
      </c>
      <c r="C1337" s="49" t="s">
        <v>455</v>
      </c>
      <c r="D1337" s="50" t="s">
        <v>72</v>
      </c>
      <c r="E1337" s="51"/>
      <c r="F1337" s="48">
        <v>2019</v>
      </c>
      <c r="G1337" s="52" t="s">
        <v>73</v>
      </c>
      <c r="H1337" s="57" t="s">
        <v>69</v>
      </c>
      <c r="I1337" s="58" t="s">
        <v>69</v>
      </c>
      <c r="J1337" s="53"/>
      <c r="K1337" s="54">
        <v>698</v>
      </c>
      <c r="L1337" s="53"/>
      <c r="M1337" s="54">
        <v>836</v>
      </c>
      <c r="N1337" s="59">
        <f>IF(F1337=2017,J1337*K1337+L1337*M1337,0)</f>
        <v>0</v>
      </c>
      <c r="O1337" s="54">
        <f>IF(F1337=2018,J1337*K1337+L1337*M1337,0)</f>
        <v>0</v>
      </c>
      <c r="P1337" s="54">
        <f>IF(F1337=2019,J1337*K1337+L1337*M1337,0)</f>
        <v>0</v>
      </c>
      <c r="T1337">
        <f>J1337*K1337</f>
        <v>0</v>
      </c>
      <c r="U1337">
        <f>L1337*M1337</f>
        <v>0</v>
      </c>
      <c r="Y1337" t="s">
        <v>52</v>
      </c>
      <c r="Z1337" t="s">
        <v>448</v>
      </c>
    </row>
    <row r="1338" spans="2:26" ht="45" hidden="1" outlineLevel="1" x14ac:dyDescent="0.25">
      <c r="B1338" s="48">
        <v>3</v>
      </c>
      <c r="C1338" s="49" t="s">
        <v>456</v>
      </c>
      <c r="D1338" s="50" t="s">
        <v>72</v>
      </c>
      <c r="E1338" s="51"/>
      <c r="F1338" s="48">
        <v>2019</v>
      </c>
      <c r="G1338" s="52" t="s">
        <v>73</v>
      </c>
      <c r="H1338" s="57" t="s">
        <v>69</v>
      </c>
      <c r="I1338" s="58" t="s">
        <v>69</v>
      </c>
      <c r="J1338" s="53"/>
      <c r="K1338" s="54">
        <v>698</v>
      </c>
      <c r="L1338" s="53"/>
      <c r="M1338" s="54">
        <v>836</v>
      </c>
      <c r="N1338" s="59">
        <f>IF(F1338=2017,J1338*K1338+L1338*M1338,0)</f>
        <v>0</v>
      </c>
      <c r="O1338" s="54">
        <f>IF(F1338=2018,J1338*K1338+L1338*M1338,0)</f>
        <v>0</v>
      </c>
      <c r="P1338" s="54">
        <f>IF(F1338=2019,J1338*K1338+L1338*M1338,0)</f>
        <v>0</v>
      </c>
      <c r="T1338">
        <f>J1338*K1338</f>
        <v>0</v>
      </c>
      <c r="U1338">
        <f>L1338*M1338</f>
        <v>0</v>
      </c>
      <c r="Y1338" t="s">
        <v>52</v>
      </c>
      <c r="Z1338" t="s">
        <v>448</v>
      </c>
    </row>
    <row r="1339" spans="2:26" hidden="1" outlineLevel="1" x14ac:dyDescent="0.25">
      <c r="Z1339" t="s">
        <v>448</v>
      </c>
    </row>
    <row r="1340" spans="2:26" ht="18.75" hidden="1" outlineLevel="1" x14ac:dyDescent="0.25">
      <c r="B1340" s="39" t="s">
        <v>79</v>
      </c>
      <c r="C1340" s="40"/>
      <c r="D1340" s="55"/>
      <c r="E1340" s="41"/>
      <c r="F1340" s="56"/>
      <c r="G1340" s="40"/>
      <c r="H1340" s="41"/>
      <c r="I1340" s="42"/>
      <c r="J1340" s="56"/>
      <c r="K1340" s="42"/>
      <c r="L1340" s="41"/>
      <c r="M1340" s="42"/>
      <c r="N1340" s="41"/>
      <c r="O1340" s="41"/>
      <c r="P1340" s="56"/>
      <c r="Z1340" t="s">
        <v>448</v>
      </c>
    </row>
    <row r="1341" spans="2:26" ht="38.25" hidden="1" outlineLevel="1" x14ac:dyDescent="0.25">
      <c r="B1341" s="43" t="s">
        <v>23</v>
      </c>
      <c r="C1341" s="44" t="s">
        <v>24</v>
      </c>
      <c r="D1341" s="44" t="s">
        <v>25</v>
      </c>
      <c r="E1341" s="44" t="s">
        <v>26</v>
      </c>
      <c r="F1341" s="44" t="s">
        <v>27</v>
      </c>
      <c r="G1341" s="44" t="s">
        <v>28</v>
      </c>
      <c r="H1341" s="44" t="s">
        <v>69</v>
      </c>
      <c r="I1341" s="45" t="s">
        <v>69</v>
      </c>
      <c r="J1341" s="44" t="s">
        <v>80</v>
      </c>
      <c r="K1341" s="45" t="s">
        <v>81</v>
      </c>
      <c r="L1341" s="44" t="s">
        <v>82</v>
      </c>
      <c r="M1341" s="45" t="s">
        <v>83</v>
      </c>
      <c r="N1341" s="46">
        <v>2017</v>
      </c>
      <c r="O1341" s="46">
        <v>2018</v>
      </c>
      <c r="P1341" s="47">
        <v>2019</v>
      </c>
      <c r="Z1341" t="s">
        <v>448</v>
      </c>
    </row>
    <row r="1342" spans="2:26" ht="45" hidden="1" outlineLevel="1" x14ac:dyDescent="0.25">
      <c r="B1342" s="48">
        <v>1</v>
      </c>
      <c r="C1342" s="49" t="s">
        <v>458</v>
      </c>
      <c r="D1342" s="50" t="s">
        <v>85</v>
      </c>
      <c r="E1342" s="51"/>
      <c r="F1342" s="48">
        <v>2019</v>
      </c>
      <c r="G1342" s="52" t="s">
        <v>85</v>
      </c>
      <c r="H1342" s="57" t="s">
        <v>69</v>
      </c>
      <c r="I1342" s="58" t="s">
        <v>69</v>
      </c>
      <c r="J1342" s="53"/>
      <c r="K1342" s="54">
        <v>2400</v>
      </c>
      <c r="L1342" s="53"/>
      <c r="M1342" s="54">
        <v>3200</v>
      </c>
      <c r="N1342" s="59">
        <f>IF(F1342=2017,J1342*K1342+L1342*M1342,0)</f>
        <v>0</v>
      </c>
      <c r="O1342" s="54">
        <f>IF(F1342=2018,J1342*K1342+L1342*M1342,0)</f>
        <v>0</v>
      </c>
      <c r="P1342" s="54">
        <f>IF(F1342=2019,J1342*K1342+L1342*M1342,0)</f>
        <v>0</v>
      </c>
      <c r="V1342">
        <f>J1342*K1342</f>
        <v>0</v>
      </c>
      <c r="W1342">
        <f>L1342*M1342</f>
        <v>0</v>
      </c>
      <c r="Y1342" t="s">
        <v>52</v>
      </c>
      <c r="Z1342" t="s">
        <v>448</v>
      </c>
    </row>
    <row r="1343" spans="2:26" hidden="1" outlineLevel="1" x14ac:dyDescent="0.25">
      <c r="Z1343" t="s">
        <v>448</v>
      </c>
    </row>
    <row r="1344" spans="2:26" ht="15.75" thickBot="1" x14ac:dyDescent="0.3"/>
    <row r="1345" spans="2:26" ht="39" thickBot="1" x14ac:dyDescent="0.3">
      <c r="B1345" s="96" t="s">
        <v>459</v>
      </c>
      <c r="C1345" s="97"/>
      <c r="D1345" s="97"/>
      <c r="E1345" s="102" t="s">
        <v>3</v>
      </c>
      <c r="F1345" s="103"/>
      <c r="G1345" s="4" t="s">
        <v>4</v>
      </c>
      <c r="H1345" s="4" t="s">
        <v>5</v>
      </c>
      <c r="I1345" s="4" t="s">
        <v>6</v>
      </c>
      <c r="J1345" s="4" t="s">
        <v>7</v>
      </c>
      <c r="K1345" s="5" t="s">
        <v>8</v>
      </c>
      <c r="L1345" s="6" t="s">
        <v>9</v>
      </c>
      <c r="M1345" s="7"/>
      <c r="N1345" s="8">
        <v>2017</v>
      </c>
      <c r="O1345" s="9">
        <v>2018</v>
      </c>
      <c r="P1345" s="10">
        <v>2019</v>
      </c>
      <c r="Z1345" t="s">
        <v>459</v>
      </c>
    </row>
    <row r="1346" spans="2:26" ht="15.75" x14ac:dyDescent="0.25">
      <c r="B1346" s="98"/>
      <c r="C1346" s="99"/>
      <c r="D1346" s="99"/>
      <c r="E1346" s="104">
        <v>0</v>
      </c>
      <c r="F1346" s="105"/>
      <c r="G1346" s="11" t="s">
        <v>10</v>
      </c>
      <c r="H1346" s="12">
        <f>SUBTOTAL(2,I1363:I1369,I1371:I1373)</f>
        <v>10</v>
      </c>
      <c r="I1346" s="13">
        <f>SUM(I1363:I1369,I1371:I1373)/H1346</f>
        <v>698.28000000000009</v>
      </c>
      <c r="J1346" s="14" t="s">
        <v>11</v>
      </c>
      <c r="K1346" s="15">
        <f>SUM(H1363:H1369,H1371:H1373)</f>
        <v>0</v>
      </c>
      <c r="L1346" s="16">
        <f>Q1346</f>
        <v>0</v>
      </c>
      <c r="M1346" s="17"/>
      <c r="N1346" s="110">
        <f>SUM(N1363:N1369,N1371:N1373,N1378:N1383,N1385:N1387,N1391:N1391)</f>
        <v>0</v>
      </c>
      <c r="O1346" s="113">
        <f>SUM(O1363:O1369,O1371:O1373,O1378:O1383,O1385:O1387,O1391:O1391)</f>
        <v>0</v>
      </c>
      <c r="P1346" s="86">
        <f>SUM(P1363:P1369,P1371:P1373,P1378:P1383,P1385:P1387,P1391:P1391)</f>
        <v>0</v>
      </c>
      <c r="Q1346">
        <f>SUM(Q1363:Q1369,Q1371:Q1373)</f>
        <v>0</v>
      </c>
      <c r="R1346">
        <f>SUM(R1363:R1369,R1371:R1373)</f>
        <v>0</v>
      </c>
      <c r="S1346">
        <f>SUM(S1363:S1369,S1371:S1373)</f>
        <v>0</v>
      </c>
      <c r="T1346">
        <f>SUM(T1378:T1383,T1385:T1387)</f>
        <v>0</v>
      </c>
      <c r="U1346">
        <f>SUM(U1378:U1383,U1385:U1387)</f>
        <v>0</v>
      </c>
      <c r="V1346">
        <f>SUM(V1391:V1391)</f>
        <v>0</v>
      </c>
      <c r="W1346">
        <f>SUM(W1391:W1391)</f>
        <v>0</v>
      </c>
      <c r="Z1346" t="s">
        <v>459</v>
      </c>
    </row>
    <row r="1347" spans="2:26" ht="31.5" x14ac:dyDescent="0.25">
      <c r="B1347" s="98"/>
      <c r="C1347" s="99"/>
      <c r="D1347" s="99"/>
      <c r="E1347" s="106"/>
      <c r="F1347" s="107"/>
      <c r="G1347" s="11" t="s">
        <v>12</v>
      </c>
      <c r="H1347" s="12">
        <f>SUBTOTAL(2,K1363:K1369,K1371:K1373)</f>
        <v>10</v>
      </c>
      <c r="I1347" s="13">
        <f>SUM(K1363:K1369,K1371:K1373)/H1347</f>
        <v>524.86399999999992</v>
      </c>
      <c r="J1347" s="14" t="s">
        <v>13</v>
      </c>
      <c r="K1347" s="15">
        <f>SUM(J1363:J1369,J1371:J1373)</f>
        <v>0</v>
      </c>
      <c r="L1347" s="16">
        <f>R1346</f>
        <v>0</v>
      </c>
      <c r="M1347" s="18"/>
      <c r="N1347" s="111"/>
      <c r="O1347" s="114"/>
      <c r="P1347" s="87"/>
      <c r="Z1347" t="s">
        <v>459</v>
      </c>
    </row>
    <row r="1348" spans="2:26" ht="31.5" x14ac:dyDescent="0.25">
      <c r="B1348" s="98"/>
      <c r="C1348" s="99"/>
      <c r="D1348" s="99"/>
      <c r="E1348" s="106"/>
      <c r="F1348" s="107"/>
      <c r="G1348" s="11" t="s">
        <v>14</v>
      </c>
      <c r="H1348" s="12">
        <f>SUBTOTAL(2,M1363:M1369,M1371:M1373)</f>
        <v>10</v>
      </c>
      <c r="I1348" s="13">
        <f>SUM(M1363:M1369,M1371:M1373)/H1348</f>
        <v>629.05799999999988</v>
      </c>
      <c r="J1348" s="14" t="s">
        <v>13</v>
      </c>
      <c r="K1348" s="15">
        <f>SUM(L1363:L1369,L1371:L1373)</f>
        <v>0</v>
      </c>
      <c r="L1348" s="16">
        <f>S1346</f>
        <v>0</v>
      </c>
      <c r="M1348" s="18"/>
      <c r="N1348" s="111"/>
      <c r="O1348" s="114"/>
      <c r="P1348" s="87"/>
      <c r="Z1348" t="s">
        <v>459</v>
      </c>
    </row>
    <row r="1349" spans="2:26" ht="31.5" x14ac:dyDescent="0.25">
      <c r="B1349" s="98"/>
      <c r="C1349" s="99"/>
      <c r="D1349" s="99"/>
      <c r="E1349" s="106"/>
      <c r="F1349" s="107"/>
      <c r="G1349" s="11" t="s">
        <v>15</v>
      </c>
      <c r="H1349" s="12">
        <f>SUBTOTAL(2,K1378:K1383,K1385:K1387)</f>
        <v>9</v>
      </c>
      <c r="I1349" s="13">
        <f>SUM(K1378:K1383,K1385:K1387)/H1349</f>
        <v>645.11111111111109</v>
      </c>
      <c r="J1349" s="14" t="s">
        <v>13</v>
      </c>
      <c r="K1349" s="15">
        <f>SUM(J1378:J1383,J1385:J1387)</f>
        <v>0</v>
      </c>
      <c r="L1349" s="16">
        <f>T1346</f>
        <v>0</v>
      </c>
      <c r="M1349" s="18"/>
      <c r="N1349" s="111"/>
      <c r="O1349" s="114"/>
      <c r="P1349" s="87"/>
      <c r="Z1349" t="s">
        <v>459</v>
      </c>
    </row>
    <row r="1350" spans="2:26" ht="31.5" x14ac:dyDescent="0.25">
      <c r="B1350" s="98"/>
      <c r="C1350" s="99"/>
      <c r="D1350" s="99"/>
      <c r="E1350" s="106"/>
      <c r="F1350" s="107"/>
      <c r="G1350" s="11" t="s">
        <v>16</v>
      </c>
      <c r="H1350" s="12">
        <f>SUBTOTAL(2,M1378:M1383,M1385:M1387)</f>
        <v>9</v>
      </c>
      <c r="I1350" s="13">
        <f>SUM(M1378:M1383,M1385:M1387)/H1350</f>
        <v>773</v>
      </c>
      <c r="J1350" s="14" t="s">
        <v>13</v>
      </c>
      <c r="K1350" s="15">
        <f>SUM(L1378:L1383,L1385:L1387)</f>
        <v>0</v>
      </c>
      <c r="L1350" s="16">
        <f>U1346</f>
        <v>0</v>
      </c>
      <c r="M1350" s="18"/>
      <c r="N1350" s="111"/>
      <c r="O1350" s="114"/>
      <c r="P1350" s="87"/>
      <c r="Z1350" t="s">
        <v>459</v>
      </c>
    </row>
    <row r="1351" spans="2:26" ht="31.5" x14ac:dyDescent="0.25">
      <c r="B1351" s="98"/>
      <c r="C1351" s="99"/>
      <c r="D1351" s="99"/>
      <c r="E1351" s="106"/>
      <c r="F1351" s="107"/>
      <c r="G1351" s="11" t="s">
        <v>17</v>
      </c>
      <c r="H1351" s="12">
        <f>SUBTOTAL(2,K1391:K1391)</f>
        <v>1</v>
      </c>
      <c r="I1351" s="13">
        <f>SUM(K1391:K1391)/H1351</f>
        <v>2400</v>
      </c>
      <c r="J1351" s="14" t="s">
        <v>13</v>
      </c>
      <c r="K1351" s="15">
        <f>SUM(J1391:J1391)</f>
        <v>0</v>
      </c>
      <c r="L1351" s="16">
        <f>V1346</f>
        <v>0</v>
      </c>
      <c r="M1351" s="18"/>
      <c r="N1351" s="111"/>
      <c r="O1351" s="114"/>
      <c r="P1351" s="87"/>
      <c r="Z1351" t="s">
        <v>459</v>
      </c>
    </row>
    <row r="1352" spans="2:26" ht="32.25" thickBot="1" x14ac:dyDescent="0.3">
      <c r="B1352" s="98"/>
      <c r="C1352" s="99"/>
      <c r="D1352" s="99"/>
      <c r="E1352" s="106"/>
      <c r="F1352" s="107"/>
      <c r="G1352" s="11" t="s">
        <v>18</v>
      </c>
      <c r="H1352" s="19">
        <f>SUBTOTAL(2,M1391:M1391)</f>
        <v>1</v>
      </c>
      <c r="I1352" s="20">
        <f>SUM(M1391:M1391)/H1352</f>
        <v>3200</v>
      </c>
      <c r="J1352" s="21" t="s">
        <v>13</v>
      </c>
      <c r="K1352" s="22">
        <f>SUM(L1391:L1391)</f>
        <v>0</v>
      </c>
      <c r="L1352" s="23">
        <f>W1346</f>
        <v>0</v>
      </c>
      <c r="M1352" s="18"/>
      <c r="N1352" s="111"/>
      <c r="O1352" s="114"/>
      <c r="P1352" s="87"/>
      <c r="Z1352" t="s">
        <v>459</v>
      </c>
    </row>
    <row r="1353" spans="2:26" ht="16.5" thickBot="1" x14ac:dyDescent="0.3">
      <c r="B1353" s="100"/>
      <c r="C1353" s="101"/>
      <c r="D1353" s="101"/>
      <c r="E1353" s="108"/>
      <c r="F1353" s="109"/>
      <c r="G1353" s="24" t="s">
        <v>19</v>
      </c>
      <c r="H1353" s="25"/>
      <c r="I1353" s="25"/>
      <c r="J1353" s="25"/>
      <c r="K1353" s="26">
        <f>SUM(K1346:K1352)</f>
        <v>0</v>
      </c>
      <c r="L1353" s="27">
        <f>SUM(L1346:L1352)</f>
        <v>0</v>
      </c>
      <c r="M1353" s="18"/>
      <c r="N1353" s="112"/>
      <c r="O1353" s="115"/>
      <c r="P1353" s="88"/>
      <c r="Z1353" t="s">
        <v>459</v>
      </c>
    </row>
    <row r="1354" spans="2:26" ht="15.75" collapsed="1" thickBot="1" x14ac:dyDescent="0.3">
      <c r="B1354" s="89" t="s">
        <v>20</v>
      </c>
      <c r="C1354" s="90"/>
      <c r="D1354" s="90"/>
      <c r="E1354" s="91"/>
      <c r="F1354" s="91"/>
      <c r="G1354" s="91"/>
      <c r="H1354" s="91"/>
      <c r="I1354" s="91"/>
      <c r="J1354" s="91"/>
      <c r="K1354" s="91"/>
      <c r="L1354" s="91"/>
      <c r="M1354" s="91"/>
      <c r="N1354" s="91"/>
      <c r="O1354" s="91"/>
      <c r="P1354" s="92"/>
      <c r="Z1354" t="s">
        <v>459</v>
      </c>
    </row>
    <row r="1355" spans="2:26" hidden="1" outlineLevel="1" x14ac:dyDescent="0.25">
      <c r="B1355" s="28" t="s">
        <v>21</v>
      </c>
      <c r="C1355" s="29"/>
      <c r="D1355" s="29"/>
      <c r="E1355" s="30"/>
      <c r="F1355" s="30"/>
      <c r="G1355" s="29"/>
      <c r="H1355" s="30"/>
      <c r="I1355" s="31"/>
      <c r="J1355" s="30"/>
      <c r="K1355" s="31"/>
      <c r="L1355" s="30"/>
      <c r="M1355" s="31"/>
      <c r="N1355" s="30"/>
      <c r="O1355" s="30"/>
      <c r="P1355" s="32"/>
      <c r="Z1355" t="s">
        <v>459</v>
      </c>
    </row>
    <row r="1356" spans="2:26" hidden="1" outlineLevel="1" x14ac:dyDescent="0.25">
      <c r="B1356" s="33" t="s">
        <v>459</v>
      </c>
      <c r="C1356" s="29"/>
      <c r="D1356" s="29"/>
      <c r="E1356" s="30"/>
      <c r="F1356" s="30"/>
      <c r="G1356" s="29"/>
      <c r="H1356" s="30"/>
      <c r="I1356" s="31"/>
      <c r="J1356" s="30"/>
      <c r="K1356" s="31"/>
      <c r="L1356" s="30"/>
      <c r="M1356" s="31"/>
      <c r="N1356" s="30"/>
      <c r="O1356" s="30"/>
      <c r="P1356" s="32"/>
      <c r="Z1356" t="s">
        <v>459</v>
      </c>
    </row>
    <row r="1357" spans="2:26" hidden="1" outlineLevel="1" x14ac:dyDescent="0.25">
      <c r="B1357" s="28"/>
      <c r="C1357" s="29"/>
      <c r="D1357" s="29"/>
      <c r="E1357" s="30"/>
      <c r="F1357" s="30"/>
      <c r="G1357" s="29"/>
      <c r="H1357" s="30"/>
      <c r="I1357" s="31"/>
      <c r="J1357" s="30"/>
      <c r="K1357" s="31"/>
      <c r="L1357" s="30"/>
      <c r="M1357" s="31"/>
      <c r="N1357" s="30"/>
      <c r="O1357" s="30"/>
      <c r="P1357" s="32"/>
      <c r="Z1357" t="s">
        <v>459</v>
      </c>
    </row>
    <row r="1358" spans="2:26" hidden="1" outlineLevel="1" x14ac:dyDescent="0.25">
      <c r="B1358" s="34"/>
      <c r="C1358" s="29"/>
      <c r="D1358" s="29"/>
      <c r="E1358" s="30"/>
      <c r="F1358" s="30"/>
      <c r="G1358" s="29"/>
      <c r="H1358" s="30"/>
      <c r="I1358" s="31"/>
      <c r="J1358" s="30"/>
      <c r="K1358" s="31"/>
      <c r="L1358" s="30"/>
      <c r="M1358" s="31"/>
      <c r="N1358" s="30"/>
      <c r="O1358" s="30"/>
      <c r="P1358" s="32"/>
      <c r="Z1358" t="s">
        <v>459</v>
      </c>
    </row>
    <row r="1359" spans="2:26" hidden="1" outlineLevel="1" x14ac:dyDescent="0.25">
      <c r="B1359" s="35"/>
      <c r="C1359" s="36"/>
      <c r="D1359" s="36"/>
      <c r="E1359" s="37"/>
      <c r="F1359" s="37"/>
      <c r="G1359" s="36"/>
      <c r="H1359" s="37"/>
      <c r="I1359" s="18"/>
      <c r="J1359" s="37"/>
      <c r="K1359" s="18"/>
      <c r="L1359" s="37"/>
      <c r="M1359" s="18"/>
      <c r="N1359" s="37"/>
      <c r="O1359" s="37"/>
      <c r="P1359" s="38"/>
      <c r="Z1359" t="s">
        <v>459</v>
      </c>
    </row>
    <row r="1360" spans="2:26" ht="18.75" hidden="1" outlineLevel="1" x14ac:dyDescent="0.25">
      <c r="B1360" s="39" t="s">
        <v>22</v>
      </c>
      <c r="C1360" s="40"/>
      <c r="D1360" s="40"/>
      <c r="E1360" s="41"/>
      <c r="F1360" s="41"/>
      <c r="G1360" s="40"/>
      <c r="H1360" s="41"/>
      <c r="I1360" s="42"/>
      <c r="J1360" s="41"/>
      <c r="K1360" s="42"/>
      <c r="L1360" s="41"/>
      <c r="M1360" s="42"/>
      <c r="N1360" s="41"/>
      <c r="O1360" s="41"/>
      <c r="P1360" s="41"/>
      <c r="Z1360" t="s">
        <v>459</v>
      </c>
    </row>
    <row r="1361" spans="2:26" ht="51" hidden="1" outlineLevel="1" x14ac:dyDescent="0.25">
      <c r="B1361" s="43" t="s">
        <v>23</v>
      </c>
      <c r="C1361" s="44" t="s">
        <v>24</v>
      </c>
      <c r="D1361" s="44" t="s">
        <v>25</v>
      </c>
      <c r="E1361" s="44" t="s">
        <v>26</v>
      </c>
      <c r="F1361" s="44" t="s">
        <v>27</v>
      </c>
      <c r="G1361" s="44" t="s">
        <v>28</v>
      </c>
      <c r="H1361" s="44" t="s">
        <v>29</v>
      </c>
      <c r="I1361" s="45" t="s">
        <v>30</v>
      </c>
      <c r="J1361" s="44" t="s">
        <v>620</v>
      </c>
      <c r="K1361" s="45" t="s">
        <v>31</v>
      </c>
      <c r="L1361" s="44" t="s">
        <v>621</v>
      </c>
      <c r="M1361" s="45" t="s">
        <v>32</v>
      </c>
      <c r="N1361" s="46">
        <v>2017</v>
      </c>
      <c r="O1361" s="46">
        <v>2018</v>
      </c>
      <c r="P1361" s="47">
        <v>2019</v>
      </c>
      <c r="Z1361" t="s">
        <v>459</v>
      </c>
    </row>
    <row r="1362" spans="2:26" ht="18.75" hidden="1" outlineLevel="1" x14ac:dyDescent="0.25">
      <c r="B1362" s="93" t="s">
        <v>33</v>
      </c>
      <c r="C1362" s="94"/>
      <c r="D1362" s="94"/>
      <c r="E1362" s="94"/>
      <c r="F1362" s="94"/>
      <c r="G1362" s="94"/>
      <c r="H1362" s="94"/>
      <c r="I1362" s="94"/>
      <c r="J1362" s="94"/>
      <c r="K1362" s="94"/>
      <c r="L1362" s="94"/>
      <c r="M1362" s="94"/>
      <c r="N1362" s="94"/>
      <c r="O1362" s="94"/>
      <c r="P1362" s="95"/>
      <c r="Z1362" t="s">
        <v>459</v>
      </c>
    </row>
    <row r="1363" spans="2:26" ht="15.75" hidden="1" outlineLevel="1" x14ac:dyDescent="0.25">
      <c r="B1363" s="48">
        <v>1</v>
      </c>
      <c r="C1363" s="49" t="s">
        <v>100</v>
      </c>
      <c r="D1363" s="50" t="s">
        <v>35</v>
      </c>
      <c r="E1363" s="51">
        <v>224</v>
      </c>
      <c r="F1363" s="48">
        <v>2017</v>
      </c>
      <c r="G1363" s="52" t="s">
        <v>36</v>
      </c>
      <c r="H1363" s="53"/>
      <c r="I1363" s="54">
        <v>645.70000000000005</v>
      </c>
      <c r="J1363" s="53"/>
      <c r="K1363" s="54">
        <v>484.97999999999996</v>
      </c>
      <c r="L1363" s="53"/>
      <c r="M1363" s="54">
        <v>581.74</v>
      </c>
      <c r="N1363" s="54">
        <f t="shared" ref="N1363:N1369" si="324">IF(F1363=2017,H1363*I1363+J1363*K1363+L1363*M1363,0)</f>
        <v>0</v>
      </c>
      <c r="O1363" s="54">
        <f t="shared" ref="O1363:O1369" si="325">IF(F1363=2018,H1363*I1363+J1363*K1363+L1363*M1363,0)</f>
        <v>0</v>
      </c>
      <c r="P1363" s="54">
        <f t="shared" ref="P1363:P1369" si="326">IF(F1363=2019,H1363*I1363+J1363*K1363+L1363*M1363,0)</f>
        <v>0</v>
      </c>
      <c r="Q1363">
        <f t="shared" ref="Q1363:Q1369" si="327">H1363*I1363</f>
        <v>0</v>
      </c>
      <c r="R1363">
        <f t="shared" ref="R1363:R1369" si="328">J1363*K1363</f>
        <v>0</v>
      </c>
      <c r="S1363">
        <f t="shared" ref="S1363:S1369" si="329">L1363*M1363</f>
        <v>0</v>
      </c>
      <c r="Y1363" t="s">
        <v>460</v>
      </c>
      <c r="Z1363" t="s">
        <v>459</v>
      </c>
    </row>
    <row r="1364" spans="2:26" ht="15.75" hidden="1" outlineLevel="1" x14ac:dyDescent="0.25">
      <c r="B1364" s="48">
        <v>2</v>
      </c>
      <c r="C1364" s="49" t="s">
        <v>100</v>
      </c>
      <c r="D1364" s="50" t="s">
        <v>38</v>
      </c>
      <c r="E1364" s="51">
        <v>80</v>
      </c>
      <c r="F1364" s="48">
        <v>2017</v>
      </c>
      <c r="G1364" s="52" t="s">
        <v>36</v>
      </c>
      <c r="H1364" s="53"/>
      <c r="I1364" s="54">
        <v>323.40000000000003</v>
      </c>
      <c r="J1364" s="53"/>
      <c r="K1364" s="54">
        <v>243.07999999999998</v>
      </c>
      <c r="L1364" s="53"/>
      <c r="M1364" s="54">
        <v>291.45999999999998</v>
      </c>
      <c r="N1364" s="54">
        <f t="shared" si="324"/>
        <v>0</v>
      </c>
      <c r="O1364" s="54">
        <f t="shared" si="325"/>
        <v>0</v>
      </c>
      <c r="P1364" s="54">
        <f t="shared" si="326"/>
        <v>0</v>
      </c>
      <c r="Q1364">
        <f t="shared" si="327"/>
        <v>0</v>
      </c>
      <c r="R1364">
        <f t="shared" si="328"/>
        <v>0</v>
      </c>
      <c r="S1364">
        <f t="shared" si="329"/>
        <v>0</v>
      </c>
      <c r="Y1364" t="s">
        <v>461</v>
      </c>
      <c r="Z1364" t="s">
        <v>459</v>
      </c>
    </row>
    <row r="1365" spans="2:26" ht="30" hidden="1" outlineLevel="1" x14ac:dyDescent="0.25">
      <c r="B1365" s="48">
        <v>3</v>
      </c>
      <c r="C1365" s="49" t="s">
        <v>462</v>
      </c>
      <c r="D1365" s="50" t="s">
        <v>35</v>
      </c>
      <c r="E1365" s="51">
        <v>208</v>
      </c>
      <c r="F1365" s="48">
        <v>2017</v>
      </c>
      <c r="G1365" s="52" t="s">
        <v>36</v>
      </c>
      <c r="H1365" s="53"/>
      <c r="I1365" s="54">
        <v>623.70000000000005</v>
      </c>
      <c r="J1365" s="53"/>
      <c r="K1365" s="54">
        <v>468.46</v>
      </c>
      <c r="L1365" s="53"/>
      <c r="M1365" s="54">
        <v>561.67999999999995</v>
      </c>
      <c r="N1365" s="54">
        <f t="shared" si="324"/>
        <v>0</v>
      </c>
      <c r="O1365" s="54">
        <f t="shared" si="325"/>
        <v>0</v>
      </c>
      <c r="P1365" s="54">
        <f t="shared" si="326"/>
        <v>0</v>
      </c>
      <c r="Q1365">
        <f t="shared" si="327"/>
        <v>0</v>
      </c>
      <c r="R1365">
        <f t="shared" si="328"/>
        <v>0</v>
      </c>
      <c r="S1365">
        <f t="shared" si="329"/>
        <v>0</v>
      </c>
      <c r="Y1365" t="s">
        <v>463</v>
      </c>
      <c r="Z1365" t="s">
        <v>459</v>
      </c>
    </row>
    <row r="1366" spans="2:26" ht="15.75" hidden="1" outlineLevel="1" x14ac:dyDescent="0.25">
      <c r="B1366" s="48">
        <v>4</v>
      </c>
      <c r="C1366" s="49" t="s">
        <v>464</v>
      </c>
      <c r="D1366" s="50" t="s">
        <v>35</v>
      </c>
      <c r="E1366" s="51">
        <v>240</v>
      </c>
      <c r="F1366" s="48">
        <v>2019</v>
      </c>
      <c r="G1366" s="52" t="s">
        <v>36</v>
      </c>
      <c r="H1366" s="53"/>
      <c r="I1366" s="54">
        <v>742.50000000000011</v>
      </c>
      <c r="J1366" s="53"/>
      <c r="K1366" s="54">
        <v>558.14</v>
      </c>
      <c r="L1366" s="53"/>
      <c r="M1366" s="54">
        <v>669.06</v>
      </c>
      <c r="N1366" s="54">
        <f t="shared" si="324"/>
        <v>0</v>
      </c>
      <c r="O1366" s="54">
        <f t="shared" si="325"/>
        <v>0</v>
      </c>
      <c r="P1366" s="54">
        <f t="shared" si="326"/>
        <v>0</v>
      </c>
      <c r="Q1366">
        <f t="shared" si="327"/>
        <v>0</v>
      </c>
      <c r="R1366">
        <f t="shared" si="328"/>
        <v>0</v>
      </c>
      <c r="S1366">
        <f t="shared" si="329"/>
        <v>0</v>
      </c>
      <c r="Y1366" t="s">
        <v>52</v>
      </c>
      <c r="Z1366" t="s">
        <v>459</v>
      </c>
    </row>
    <row r="1367" spans="2:26" ht="45" hidden="1" outlineLevel="1" x14ac:dyDescent="0.25">
      <c r="B1367" s="48">
        <v>5</v>
      </c>
      <c r="C1367" s="49" t="s">
        <v>465</v>
      </c>
      <c r="D1367" s="50" t="s">
        <v>35</v>
      </c>
      <c r="E1367" s="51">
        <v>320</v>
      </c>
      <c r="F1367" s="48">
        <v>2017</v>
      </c>
      <c r="G1367" s="52" t="s">
        <v>36</v>
      </c>
      <c r="H1367" s="53"/>
      <c r="I1367" s="54">
        <v>892.1</v>
      </c>
      <c r="J1367" s="53"/>
      <c r="K1367" s="54">
        <v>670.24</v>
      </c>
      <c r="L1367" s="53"/>
      <c r="M1367" s="54">
        <v>803.57999999999993</v>
      </c>
      <c r="N1367" s="54">
        <f t="shared" si="324"/>
        <v>0</v>
      </c>
      <c r="O1367" s="54">
        <f t="shared" si="325"/>
        <v>0</v>
      </c>
      <c r="P1367" s="54">
        <f t="shared" si="326"/>
        <v>0</v>
      </c>
      <c r="Q1367">
        <f t="shared" si="327"/>
        <v>0</v>
      </c>
      <c r="R1367">
        <f t="shared" si="328"/>
        <v>0</v>
      </c>
      <c r="S1367">
        <f t="shared" si="329"/>
        <v>0</v>
      </c>
      <c r="Y1367" t="s">
        <v>466</v>
      </c>
      <c r="Z1367" t="s">
        <v>459</v>
      </c>
    </row>
    <row r="1368" spans="2:26" ht="30" hidden="1" outlineLevel="1" x14ac:dyDescent="0.25">
      <c r="B1368" s="48">
        <v>6</v>
      </c>
      <c r="C1368" s="49" t="s">
        <v>467</v>
      </c>
      <c r="D1368" s="50" t="s">
        <v>35</v>
      </c>
      <c r="E1368" s="51">
        <v>208</v>
      </c>
      <c r="F1368" s="48">
        <v>2017</v>
      </c>
      <c r="G1368" s="52" t="s">
        <v>36</v>
      </c>
      <c r="H1368" s="53"/>
      <c r="I1368" s="54">
        <v>575.30000000000007</v>
      </c>
      <c r="J1368" s="53"/>
      <c r="K1368" s="54">
        <v>433.06</v>
      </c>
      <c r="L1368" s="53"/>
      <c r="M1368" s="54">
        <v>518.02</v>
      </c>
      <c r="N1368" s="54">
        <f t="shared" si="324"/>
        <v>0</v>
      </c>
      <c r="O1368" s="54">
        <f t="shared" si="325"/>
        <v>0</v>
      </c>
      <c r="P1368" s="54">
        <f t="shared" si="326"/>
        <v>0</v>
      </c>
      <c r="Q1368">
        <f t="shared" si="327"/>
        <v>0</v>
      </c>
      <c r="R1368">
        <f t="shared" si="328"/>
        <v>0</v>
      </c>
      <c r="S1368">
        <f t="shared" si="329"/>
        <v>0</v>
      </c>
      <c r="Y1368" t="s">
        <v>468</v>
      </c>
      <c r="Z1368" t="s">
        <v>459</v>
      </c>
    </row>
    <row r="1369" spans="2:26" ht="30" hidden="1" outlineLevel="1" x14ac:dyDescent="0.25">
      <c r="B1369" s="48">
        <v>7</v>
      </c>
      <c r="C1369" s="49" t="s">
        <v>469</v>
      </c>
      <c r="D1369" s="50" t="s">
        <v>35</v>
      </c>
      <c r="E1369" s="51">
        <v>320</v>
      </c>
      <c r="F1369" s="48">
        <v>2019</v>
      </c>
      <c r="G1369" s="52" t="s">
        <v>36</v>
      </c>
      <c r="H1369" s="53"/>
      <c r="I1369" s="54">
        <v>742.50000000000011</v>
      </c>
      <c r="J1369" s="53"/>
      <c r="K1369" s="54">
        <v>558.14</v>
      </c>
      <c r="L1369" s="53"/>
      <c r="M1369" s="54">
        <v>669.06</v>
      </c>
      <c r="N1369" s="54">
        <f t="shared" si="324"/>
        <v>0</v>
      </c>
      <c r="O1369" s="54">
        <f t="shared" si="325"/>
        <v>0</v>
      </c>
      <c r="P1369" s="54">
        <f t="shared" si="326"/>
        <v>0</v>
      </c>
      <c r="Q1369">
        <f t="shared" si="327"/>
        <v>0</v>
      </c>
      <c r="R1369">
        <f t="shared" si="328"/>
        <v>0</v>
      </c>
      <c r="S1369">
        <f t="shared" si="329"/>
        <v>0</v>
      </c>
      <c r="Y1369" t="s">
        <v>52</v>
      </c>
      <c r="Z1369" t="s">
        <v>459</v>
      </c>
    </row>
    <row r="1370" spans="2:26" ht="18.75" hidden="1" outlineLevel="1" x14ac:dyDescent="0.25">
      <c r="B1370" s="93" t="s">
        <v>48</v>
      </c>
      <c r="C1370" s="94"/>
      <c r="D1370" s="94"/>
      <c r="E1370" s="94"/>
      <c r="F1370" s="94"/>
      <c r="G1370" s="94"/>
      <c r="H1370" s="94"/>
      <c r="I1370" s="94"/>
      <c r="J1370" s="94"/>
      <c r="K1370" s="94"/>
      <c r="L1370" s="94"/>
      <c r="M1370" s="94"/>
      <c r="N1370" s="94"/>
      <c r="O1370" s="94"/>
      <c r="P1370" s="95"/>
      <c r="Z1370" t="s">
        <v>459</v>
      </c>
    </row>
    <row r="1371" spans="2:26" ht="45" hidden="1" outlineLevel="1" x14ac:dyDescent="0.25">
      <c r="B1371" s="48">
        <v>1</v>
      </c>
      <c r="C1371" s="49" t="s">
        <v>470</v>
      </c>
      <c r="D1371" s="50" t="s">
        <v>35</v>
      </c>
      <c r="E1371" s="51">
        <v>320</v>
      </c>
      <c r="F1371" s="48">
        <v>2017</v>
      </c>
      <c r="G1371" s="52" t="s">
        <v>36</v>
      </c>
      <c r="H1371" s="53"/>
      <c r="I1371" s="54">
        <v>860.2</v>
      </c>
      <c r="J1371" s="53"/>
      <c r="K1371" s="54">
        <v>646.64</v>
      </c>
      <c r="L1371" s="53"/>
      <c r="M1371" s="54">
        <v>775.26</v>
      </c>
      <c r="N1371" s="54">
        <f>IF(F1371=2017,H1371*I1371+J1371*K1371+L1371*M1371,0)</f>
        <v>0</v>
      </c>
      <c r="O1371" s="54">
        <f>IF(F1371=2018,H1371*I1371+J1371*K1371+L1371*M1371,0)</f>
        <v>0</v>
      </c>
      <c r="P1371" s="54">
        <f>IF(F1371=2019,H1371*I1371+J1371*K1371+L1371*M1371,0)</f>
        <v>0</v>
      </c>
      <c r="Q1371">
        <f>H1371*I1371</f>
        <v>0</v>
      </c>
      <c r="R1371">
        <f>J1371*K1371</f>
        <v>0</v>
      </c>
      <c r="S1371">
        <f>L1371*M1371</f>
        <v>0</v>
      </c>
      <c r="Y1371" t="s">
        <v>471</v>
      </c>
      <c r="Z1371" t="s">
        <v>459</v>
      </c>
    </row>
    <row r="1372" spans="2:26" ht="30" hidden="1" outlineLevel="1" x14ac:dyDescent="0.25">
      <c r="B1372" s="48">
        <v>2</v>
      </c>
      <c r="C1372" s="49" t="s">
        <v>472</v>
      </c>
      <c r="D1372" s="50" t="s">
        <v>35</v>
      </c>
      <c r="E1372" s="51">
        <v>304</v>
      </c>
      <c r="F1372" s="48">
        <v>2017</v>
      </c>
      <c r="G1372" s="52" t="s">
        <v>36</v>
      </c>
      <c r="H1372" s="53"/>
      <c r="I1372" s="54">
        <v>850.30000000000007</v>
      </c>
      <c r="J1372" s="53"/>
      <c r="K1372" s="54">
        <v>639.55999999999995</v>
      </c>
      <c r="L1372" s="53"/>
      <c r="M1372" s="54">
        <v>765.81999999999994</v>
      </c>
      <c r="N1372" s="54">
        <f>IF(F1372=2017,H1372*I1372+J1372*K1372+L1372*M1372,0)</f>
        <v>0</v>
      </c>
      <c r="O1372" s="54">
        <f>IF(F1372=2018,H1372*I1372+J1372*K1372+L1372*M1372,0)</f>
        <v>0</v>
      </c>
      <c r="P1372" s="54">
        <f>IF(F1372=2019,H1372*I1372+J1372*K1372+L1372*M1372,0)</f>
        <v>0</v>
      </c>
      <c r="Q1372">
        <f>H1372*I1372</f>
        <v>0</v>
      </c>
      <c r="R1372">
        <f>J1372*K1372</f>
        <v>0</v>
      </c>
      <c r="S1372">
        <f>L1372*M1372</f>
        <v>0</v>
      </c>
      <c r="Y1372" t="s">
        <v>473</v>
      </c>
      <c r="Z1372" t="s">
        <v>459</v>
      </c>
    </row>
    <row r="1373" spans="2:26" ht="30" hidden="1" outlineLevel="1" x14ac:dyDescent="0.25">
      <c r="B1373" s="48">
        <v>3</v>
      </c>
      <c r="C1373" s="49" t="s">
        <v>474</v>
      </c>
      <c r="D1373" s="50" t="s">
        <v>35</v>
      </c>
      <c r="E1373" s="51">
        <v>240</v>
      </c>
      <c r="F1373" s="48">
        <v>2017</v>
      </c>
      <c r="G1373" s="52" t="s">
        <v>36</v>
      </c>
      <c r="H1373" s="53"/>
      <c r="I1373" s="54">
        <v>727.1</v>
      </c>
      <c r="J1373" s="53"/>
      <c r="K1373" s="54">
        <v>546.33999999999992</v>
      </c>
      <c r="L1373" s="53"/>
      <c r="M1373" s="54">
        <v>654.9</v>
      </c>
      <c r="N1373" s="54">
        <f>IF(F1373=2017,H1373*I1373+J1373*K1373+L1373*M1373,0)</f>
        <v>0</v>
      </c>
      <c r="O1373" s="54">
        <f>IF(F1373=2018,H1373*I1373+J1373*K1373+L1373*M1373,0)</f>
        <v>0</v>
      </c>
      <c r="P1373" s="54">
        <f>IF(F1373=2019,H1373*I1373+J1373*K1373+L1373*M1373,0)</f>
        <v>0</v>
      </c>
      <c r="Q1373">
        <f>H1373*I1373</f>
        <v>0</v>
      </c>
      <c r="R1373">
        <f>J1373*K1373</f>
        <v>0</v>
      </c>
      <c r="S1373">
        <f>L1373*M1373</f>
        <v>0</v>
      </c>
      <c r="Y1373" t="s">
        <v>475</v>
      </c>
      <c r="Z1373" t="s">
        <v>459</v>
      </c>
    </row>
    <row r="1374" spans="2:26" hidden="1" outlineLevel="1" x14ac:dyDescent="0.25">
      <c r="Z1374" t="s">
        <v>459</v>
      </c>
    </row>
    <row r="1375" spans="2:26" ht="18.75" hidden="1" outlineLevel="1" x14ac:dyDescent="0.25">
      <c r="B1375" s="39" t="s">
        <v>68</v>
      </c>
      <c r="C1375" s="40"/>
      <c r="D1375" s="55"/>
      <c r="E1375" s="41"/>
      <c r="F1375" s="56"/>
      <c r="G1375" s="40"/>
      <c r="H1375" s="41"/>
      <c r="I1375" s="42"/>
      <c r="J1375" s="56"/>
      <c r="K1375" s="42"/>
      <c r="L1375" s="41"/>
      <c r="M1375" s="42"/>
      <c r="N1375" s="41"/>
      <c r="O1375" s="41"/>
      <c r="P1375" s="56"/>
      <c r="Z1375" t="s">
        <v>459</v>
      </c>
    </row>
    <row r="1376" spans="2:26" ht="51" hidden="1" outlineLevel="1" x14ac:dyDescent="0.25">
      <c r="B1376" s="43" t="s">
        <v>23</v>
      </c>
      <c r="C1376" s="44" t="s">
        <v>24</v>
      </c>
      <c r="D1376" s="44" t="s">
        <v>25</v>
      </c>
      <c r="E1376" s="44" t="s">
        <v>26</v>
      </c>
      <c r="F1376" s="44" t="s">
        <v>27</v>
      </c>
      <c r="G1376" s="44" t="s">
        <v>28</v>
      </c>
      <c r="H1376" s="44" t="s">
        <v>69</v>
      </c>
      <c r="I1376" s="45" t="s">
        <v>69</v>
      </c>
      <c r="J1376" s="44" t="s">
        <v>622</v>
      </c>
      <c r="K1376" s="45" t="s">
        <v>70</v>
      </c>
      <c r="L1376" s="44" t="s">
        <v>623</v>
      </c>
      <c r="M1376" s="45" t="s">
        <v>71</v>
      </c>
      <c r="N1376" s="46">
        <v>2017</v>
      </c>
      <c r="O1376" s="46">
        <v>2018</v>
      </c>
      <c r="P1376" s="47">
        <v>2019</v>
      </c>
      <c r="Z1376" t="s">
        <v>459</v>
      </c>
    </row>
    <row r="1377" spans="2:26" ht="18.75" hidden="1" outlineLevel="1" x14ac:dyDescent="0.25">
      <c r="B1377" s="93" t="s">
        <v>33</v>
      </c>
      <c r="C1377" s="94"/>
      <c r="D1377" s="94"/>
      <c r="E1377" s="94"/>
      <c r="F1377" s="94"/>
      <c r="G1377" s="94"/>
      <c r="H1377" s="94"/>
      <c r="I1377" s="94"/>
      <c r="J1377" s="94"/>
      <c r="K1377" s="94"/>
      <c r="L1377" s="94"/>
      <c r="M1377" s="94"/>
      <c r="N1377" s="94"/>
      <c r="O1377" s="94"/>
      <c r="P1377" s="95"/>
      <c r="Z1377" t="s">
        <v>459</v>
      </c>
    </row>
    <row r="1378" spans="2:26" ht="30" hidden="1" outlineLevel="1" x14ac:dyDescent="0.25">
      <c r="B1378" s="48">
        <v>1</v>
      </c>
      <c r="C1378" s="49" t="s">
        <v>100</v>
      </c>
      <c r="D1378" s="50" t="s">
        <v>72</v>
      </c>
      <c r="E1378" s="51"/>
      <c r="F1378" s="48">
        <v>2017</v>
      </c>
      <c r="G1378" s="52" t="s">
        <v>73</v>
      </c>
      <c r="H1378" s="57" t="s">
        <v>69</v>
      </c>
      <c r="I1378" s="58" t="s">
        <v>69</v>
      </c>
      <c r="J1378" s="53"/>
      <c r="K1378" s="54">
        <v>586</v>
      </c>
      <c r="L1378" s="53"/>
      <c r="M1378" s="54">
        <v>702</v>
      </c>
      <c r="N1378" s="59">
        <f t="shared" ref="N1378:N1383" si="330">IF(F1378=2017,J1378*K1378+L1378*M1378,0)</f>
        <v>0</v>
      </c>
      <c r="O1378" s="54">
        <f t="shared" ref="O1378:O1383" si="331">IF(F1378=2018,J1378*K1378+L1378*M1378,0)</f>
        <v>0</v>
      </c>
      <c r="P1378" s="54">
        <f t="shared" ref="P1378:P1383" si="332">IF(F1378=2019,J1378*K1378+L1378*M1378,0)</f>
        <v>0</v>
      </c>
      <c r="T1378">
        <f t="shared" ref="T1378:T1383" si="333">J1378*K1378</f>
        <v>0</v>
      </c>
      <c r="U1378">
        <f t="shared" ref="U1378:U1383" si="334">L1378*M1378</f>
        <v>0</v>
      </c>
      <c r="Y1378" t="s">
        <v>52</v>
      </c>
      <c r="Z1378" t="s">
        <v>459</v>
      </c>
    </row>
    <row r="1379" spans="2:26" ht="30" hidden="1" outlineLevel="1" x14ac:dyDescent="0.25">
      <c r="B1379" s="48">
        <v>2</v>
      </c>
      <c r="C1379" s="49" t="s">
        <v>462</v>
      </c>
      <c r="D1379" s="50" t="s">
        <v>72</v>
      </c>
      <c r="E1379" s="51"/>
      <c r="F1379" s="48">
        <v>2018</v>
      </c>
      <c r="G1379" s="52" t="s">
        <v>73</v>
      </c>
      <c r="H1379" s="57" t="s">
        <v>69</v>
      </c>
      <c r="I1379" s="58" t="s">
        <v>69</v>
      </c>
      <c r="J1379" s="53"/>
      <c r="K1379" s="54">
        <v>586</v>
      </c>
      <c r="L1379" s="53"/>
      <c r="M1379" s="54">
        <v>702</v>
      </c>
      <c r="N1379" s="59">
        <f t="shared" si="330"/>
        <v>0</v>
      </c>
      <c r="O1379" s="54">
        <f t="shared" si="331"/>
        <v>0</v>
      </c>
      <c r="P1379" s="54">
        <f t="shared" si="332"/>
        <v>0</v>
      </c>
      <c r="T1379">
        <f t="shared" si="333"/>
        <v>0</v>
      </c>
      <c r="U1379">
        <f t="shared" si="334"/>
        <v>0</v>
      </c>
      <c r="Y1379" t="s">
        <v>52</v>
      </c>
      <c r="Z1379" t="s">
        <v>459</v>
      </c>
    </row>
    <row r="1380" spans="2:26" ht="30" hidden="1" outlineLevel="1" x14ac:dyDescent="0.25">
      <c r="B1380" s="48">
        <v>3</v>
      </c>
      <c r="C1380" s="49" t="s">
        <v>464</v>
      </c>
      <c r="D1380" s="50" t="s">
        <v>72</v>
      </c>
      <c r="E1380" s="51"/>
      <c r="F1380" s="48">
        <v>2019</v>
      </c>
      <c r="G1380" s="52" t="s">
        <v>73</v>
      </c>
      <c r="H1380" s="57" t="s">
        <v>69</v>
      </c>
      <c r="I1380" s="58" t="s">
        <v>69</v>
      </c>
      <c r="J1380" s="53"/>
      <c r="K1380" s="54">
        <v>586</v>
      </c>
      <c r="L1380" s="53"/>
      <c r="M1380" s="54">
        <v>702</v>
      </c>
      <c r="N1380" s="59">
        <f t="shared" si="330"/>
        <v>0</v>
      </c>
      <c r="O1380" s="54">
        <f t="shared" si="331"/>
        <v>0</v>
      </c>
      <c r="P1380" s="54">
        <f t="shared" si="332"/>
        <v>0</v>
      </c>
      <c r="T1380">
        <f t="shared" si="333"/>
        <v>0</v>
      </c>
      <c r="U1380">
        <f t="shared" si="334"/>
        <v>0</v>
      </c>
      <c r="Y1380" t="s">
        <v>52</v>
      </c>
      <c r="Z1380" t="s">
        <v>459</v>
      </c>
    </row>
    <row r="1381" spans="2:26" ht="45" hidden="1" outlineLevel="1" x14ac:dyDescent="0.25">
      <c r="B1381" s="48">
        <v>4</v>
      </c>
      <c r="C1381" s="49" t="s">
        <v>465</v>
      </c>
      <c r="D1381" s="50" t="s">
        <v>72</v>
      </c>
      <c r="E1381" s="51"/>
      <c r="F1381" s="48">
        <v>2017</v>
      </c>
      <c r="G1381" s="52" t="s">
        <v>73</v>
      </c>
      <c r="H1381" s="57" t="s">
        <v>69</v>
      </c>
      <c r="I1381" s="58" t="s">
        <v>69</v>
      </c>
      <c r="J1381" s="53"/>
      <c r="K1381" s="54">
        <v>586</v>
      </c>
      <c r="L1381" s="53"/>
      <c r="M1381" s="54">
        <v>702</v>
      </c>
      <c r="N1381" s="59">
        <f t="shared" si="330"/>
        <v>0</v>
      </c>
      <c r="O1381" s="54">
        <f t="shared" si="331"/>
        <v>0</v>
      </c>
      <c r="P1381" s="54">
        <f t="shared" si="332"/>
        <v>0</v>
      </c>
      <c r="T1381">
        <f t="shared" si="333"/>
        <v>0</v>
      </c>
      <c r="U1381">
        <f t="shared" si="334"/>
        <v>0</v>
      </c>
      <c r="Y1381" t="s">
        <v>52</v>
      </c>
      <c r="Z1381" t="s">
        <v>459</v>
      </c>
    </row>
    <row r="1382" spans="2:26" ht="30" hidden="1" outlineLevel="1" x14ac:dyDescent="0.25">
      <c r="B1382" s="48">
        <v>5</v>
      </c>
      <c r="C1382" s="49" t="s">
        <v>467</v>
      </c>
      <c r="D1382" s="50" t="s">
        <v>72</v>
      </c>
      <c r="E1382" s="51"/>
      <c r="F1382" s="48">
        <v>2018</v>
      </c>
      <c r="G1382" s="52" t="s">
        <v>73</v>
      </c>
      <c r="H1382" s="57" t="s">
        <v>69</v>
      </c>
      <c r="I1382" s="58" t="s">
        <v>69</v>
      </c>
      <c r="J1382" s="53"/>
      <c r="K1382" s="54">
        <v>586</v>
      </c>
      <c r="L1382" s="53"/>
      <c r="M1382" s="54">
        <v>702</v>
      </c>
      <c r="N1382" s="59">
        <f t="shared" si="330"/>
        <v>0</v>
      </c>
      <c r="O1382" s="54">
        <f t="shared" si="331"/>
        <v>0</v>
      </c>
      <c r="P1382" s="54">
        <f t="shared" si="332"/>
        <v>0</v>
      </c>
      <c r="T1382">
        <f t="shared" si="333"/>
        <v>0</v>
      </c>
      <c r="U1382">
        <f t="shared" si="334"/>
        <v>0</v>
      </c>
      <c r="Y1382" t="s">
        <v>52</v>
      </c>
      <c r="Z1382" t="s">
        <v>459</v>
      </c>
    </row>
    <row r="1383" spans="2:26" ht="30" hidden="1" outlineLevel="1" x14ac:dyDescent="0.25">
      <c r="B1383" s="48">
        <v>6</v>
      </c>
      <c r="C1383" s="49" t="s">
        <v>469</v>
      </c>
      <c r="D1383" s="50" t="s">
        <v>72</v>
      </c>
      <c r="E1383" s="51"/>
      <c r="F1383" s="48">
        <v>2019</v>
      </c>
      <c r="G1383" s="52" t="s">
        <v>73</v>
      </c>
      <c r="H1383" s="57" t="s">
        <v>69</v>
      </c>
      <c r="I1383" s="58" t="s">
        <v>69</v>
      </c>
      <c r="J1383" s="53"/>
      <c r="K1383" s="54">
        <v>586</v>
      </c>
      <c r="L1383" s="53"/>
      <c r="M1383" s="54">
        <v>702</v>
      </c>
      <c r="N1383" s="59">
        <f t="shared" si="330"/>
        <v>0</v>
      </c>
      <c r="O1383" s="54">
        <f t="shared" si="331"/>
        <v>0</v>
      </c>
      <c r="P1383" s="54">
        <f t="shared" si="332"/>
        <v>0</v>
      </c>
      <c r="T1383">
        <f t="shared" si="333"/>
        <v>0</v>
      </c>
      <c r="U1383">
        <f t="shared" si="334"/>
        <v>0</v>
      </c>
      <c r="Y1383" t="s">
        <v>52</v>
      </c>
      <c r="Z1383" t="s">
        <v>459</v>
      </c>
    </row>
    <row r="1384" spans="2:26" ht="18.75" hidden="1" outlineLevel="1" x14ac:dyDescent="0.25">
      <c r="B1384" s="93" t="s">
        <v>48</v>
      </c>
      <c r="C1384" s="94"/>
      <c r="D1384" s="94"/>
      <c r="E1384" s="94"/>
      <c r="F1384" s="94"/>
      <c r="G1384" s="94"/>
      <c r="H1384" s="94"/>
      <c r="I1384" s="94"/>
      <c r="J1384" s="94"/>
      <c r="K1384" s="94"/>
      <c r="L1384" s="94"/>
      <c r="M1384" s="94"/>
      <c r="N1384" s="94"/>
      <c r="O1384" s="94"/>
      <c r="P1384" s="95"/>
      <c r="Z1384" t="s">
        <v>459</v>
      </c>
    </row>
    <row r="1385" spans="2:26" ht="30" hidden="1" outlineLevel="1" x14ac:dyDescent="0.25">
      <c r="B1385" s="48">
        <v>1</v>
      </c>
      <c r="C1385" s="49" t="s">
        <v>476</v>
      </c>
      <c r="D1385" s="50" t="s">
        <v>72</v>
      </c>
      <c r="E1385" s="51"/>
      <c r="F1385" s="48">
        <v>2018</v>
      </c>
      <c r="G1385" s="52" t="s">
        <v>73</v>
      </c>
      <c r="H1385" s="57" t="s">
        <v>69</v>
      </c>
      <c r="I1385" s="58" t="s">
        <v>69</v>
      </c>
      <c r="J1385" s="53"/>
      <c r="K1385" s="54">
        <v>683</v>
      </c>
      <c r="L1385" s="53"/>
      <c r="M1385" s="54">
        <v>819</v>
      </c>
      <c r="N1385" s="59">
        <f>IF(F1385=2017,J1385*K1385+L1385*M1385,0)</f>
        <v>0</v>
      </c>
      <c r="O1385" s="54">
        <f>IF(F1385=2018,J1385*K1385+L1385*M1385,0)</f>
        <v>0</v>
      </c>
      <c r="P1385" s="54">
        <f>IF(F1385=2019,J1385*K1385+L1385*M1385,0)</f>
        <v>0</v>
      </c>
      <c r="T1385">
        <f>J1385*K1385</f>
        <v>0</v>
      </c>
      <c r="U1385">
        <f>L1385*M1385</f>
        <v>0</v>
      </c>
      <c r="Y1385" t="s">
        <v>52</v>
      </c>
      <c r="Z1385" t="s">
        <v>459</v>
      </c>
    </row>
    <row r="1386" spans="2:26" ht="45" hidden="1" outlineLevel="1" x14ac:dyDescent="0.25">
      <c r="B1386" s="48">
        <v>2</v>
      </c>
      <c r="C1386" s="49" t="s">
        <v>470</v>
      </c>
      <c r="D1386" s="50" t="s">
        <v>72</v>
      </c>
      <c r="E1386" s="51"/>
      <c r="F1386" s="48">
        <v>2018</v>
      </c>
      <c r="G1386" s="52" t="s">
        <v>73</v>
      </c>
      <c r="H1386" s="57" t="s">
        <v>69</v>
      </c>
      <c r="I1386" s="58" t="s">
        <v>69</v>
      </c>
      <c r="J1386" s="53"/>
      <c r="K1386" s="54">
        <v>808</v>
      </c>
      <c r="L1386" s="53"/>
      <c r="M1386" s="54">
        <v>969</v>
      </c>
      <c r="N1386" s="59">
        <f>IF(F1386=2017,J1386*K1386+L1386*M1386,0)</f>
        <v>0</v>
      </c>
      <c r="O1386" s="54">
        <f>IF(F1386=2018,J1386*K1386+L1386*M1386,0)</f>
        <v>0</v>
      </c>
      <c r="P1386" s="54">
        <f>IF(F1386=2019,J1386*K1386+L1386*M1386,0)</f>
        <v>0</v>
      </c>
      <c r="T1386">
        <f>J1386*K1386</f>
        <v>0</v>
      </c>
      <c r="U1386">
        <f>L1386*M1386</f>
        <v>0</v>
      </c>
      <c r="Y1386" t="s">
        <v>52</v>
      </c>
      <c r="Z1386" t="s">
        <v>459</v>
      </c>
    </row>
    <row r="1387" spans="2:26" ht="30" hidden="1" outlineLevel="1" x14ac:dyDescent="0.25">
      <c r="B1387" s="48">
        <v>3</v>
      </c>
      <c r="C1387" s="49" t="s">
        <v>472</v>
      </c>
      <c r="D1387" s="50" t="s">
        <v>72</v>
      </c>
      <c r="E1387" s="51"/>
      <c r="F1387" s="48">
        <v>2017</v>
      </c>
      <c r="G1387" s="52" t="s">
        <v>73</v>
      </c>
      <c r="H1387" s="57" t="s">
        <v>69</v>
      </c>
      <c r="I1387" s="58" t="s">
        <v>69</v>
      </c>
      <c r="J1387" s="53"/>
      <c r="K1387" s="54">
        <v>799</v>
      </c>
      <c r="L1387" s="53"/>
      <c r="M1387" s="54">
        <v>957</v>
      </c>
      <c r="N1387" s="59">
        <f>IF(F1387=2017,J1387*K1387+L1387*M1387,0)</f>
        <v>0</v>
      </c>
      <c r="O1387" s="54">
        <f>IF(F1387=2018,J1387*K1387+L1387*M1387,0)</f>
        <v>0</v>
      </c>
      <c r="P1387" s="54">
        <f>IF(F1387=2019,J1387*K1387+L1387*M1387,0)</f>
        <v>0</v>
      </c>
      <c r="T1387">
        <f>J1387*K1387</f>
        <v>0</v>
      </c>
      <c r="U1387">
        <f>L1387*M1387</f>
        <v>0</v>
      </c>
      <c r="Y1387" t="s">
        <v>52</v>
      </c>
      <c r="Z1387" t="s">
        <v>459</v>
      </c>
    </row>
    <row r="1388" spans="2:26" hidden="1" outlineLevel="1" x14ac:dyDescent="0.25">
      <c r="Z1388" t="s">
        <v>459</v>
      </c>
    </row>
    <row r="1389" spans="2:26" ht="18.75" hidden="1" outlineLevel="1" x14ac:dyDescent="0.25">
      <c r="B1389" s="39" t="s">
        <v>79</v>
      </c>
      <c r="C1389" s="40"/>
      <c r="D1389" s="55"/>
      <c r="E1389" s="41"/>
      <c r="F1389" s="56"/>
      <c r="G1389" s="40"/>
      <c r="H1389" s="41"/>
      <c r="I1389" s="42"/>
      <c r="J1389" s="56"/>
      <c r="K1389" s="42"/>
      <c r="L1389" s="41"/>
      <c r="M1389" s="42"/>
      <c r="N1389" s="41"/>
      <c r="O1389" s="41"/>
      <c r="P1389" s="56"/>
      <c r="Z1389" t="s">
        <v>459</v>
      </c>
    </row>
    <row r="1390" spans="2:26" ht="38.25" hidden="1" outlineLevel="1" x14ac:dyDescent="0.25">
      <c r="B1390" s="43" t="s">
        <v>23</v>
      </c>
      <c r="C1390" s="44" t="s">
        <v>24</v>
      </c>
      <c r="D1390" s="44" t="s">
        <v>25</v>
      </c>
      <c r="E1390" s="44" t="s">
        <v>26</v>
      </c>
      <c r="F1390" s="44" t="s">
        <v>27</v>
      </c>
      <c r="G1390" s="44" t="s">
        <v>28</v>
      </c>
      <c r="H1390" s="44" t="s">
        <v>69</v>
      </c>
      <c r="I1390" s="45" t="s">
        <v>69</v>
      </c>
      <c r="J1390" s="44" t="s">
        <v>80</v>
      </c>
      <c r="K1390" s="45" t="s">
        <v>81</v>
      </c>
      <c r="L1390" s="44" t="s">
        <v>82</v>
      </c>
      <c r="M1390" s="45" t="s">
        <v>83</v>
      </c>
      <c r="N1390" s="46">
        <v>2017</v>
      </c>
      <c r="O1390" s="46">
        <v>2018</v>
      </c>
      <c r="P1390" s="47">
        <v>2019</v>
      </c>
      <c r="Z1390" t="s">
        <v>459</v>
      </c>
    </row>
    <row r="1391" spans="2:26" ht="30" hidden="1" outlineLevel="1" x14ac:dyDescent="0.25">
      <c r="B1391" s="48">
        <v>1</v>
      </c>
      <c r="C1391" s="49" t="s">
        <v>477</v>
      </c>
      <c r="D1391" s="50" t="s">
        <v>85</v>
      </c>
      <c r="E1391" s="51"/>
      <c r="F1391" s="48">
        <v>2019</v>
      </c>
      <c r="G1391" s="52" t="s">
        <v>85</v>
      </c>
      <c r="H1391" s="57" t="s">
        <v>69</v>
      </c>
      <c r="I1391" s="58" t="s">
        <v>69</v>
      </c>
      <c r="J1391" s="53"/>
      <c r="K1391" s="54">
        <v>2400</v>
      </c>
      <c r="L1391" s="53"/>
      <c r="M1391" s="54">
        <v>3200</v>
      </c>
      <c r="N1391" s="59">
        <f>IF(F1391=2017,J1391*K1391+L1391*M1391,0)</f>
        <v>0</v>
      </c>
      <c r="O1391" s="54">
        <f>IF(F1391=2018,J1391*K1391+L1391*M1391,0)</f>
        <v>0</v>
      </c>
      <c r="P1391" s="54">
        <f>IF(F1391=2019,J1391*K1391+L1391*M1391,0)</f>
        <v>0</v>
      </c>
      <c r="V1391">
        <f>J1391*K1391</f>
        <v>0</v>
      </c>
      <c r="W1391">
        <f>L1391*M1391</f>
        <v>0</v>
      </c>
      <c r="Y1391" t="s">
        <v>52</v>
      </c>
      <c r="Z1391" t="s">
        <v>459</v>
      </c>
    </row>
    <row r="1392" spans="2:26" hidden="1" outlineLevel="1" x14ac:dyDescent="0.25">
      <c r="Z1392" t="s">
        <v>459</v>
      </c>
    </row>
    <row r="1393" spans="2:26" ht="15.75" thickBot="1" x14ac:dyDescent="0.3"/>
    <row r="1394" spans="2:26" ht="39" thickBot="1" x14ac:dyDescent="0.3">
      <c r="B1394" s="96" t="s">
        <v>478</v>
      </c>
      <c r="C1394" s="97"/>
      <c r="D1394" s="97"/>
      <c r="E1394" s="102" t="s">
        <v>3</v>
      </c>
      <c r="F1394" s="103"/>
      <c r="G1394" s="4" t="s">
        <v>4</v>
      </c>
      <c r="H1394" s="4" t="s">
        <v>5</v>
      </c>
      <c r="I1394" s="4" t="s">
        <v>6</v>
      </c>
      <c r="J1394" s="4" t="s">
        <v>7</v>
      </c>
      <c r="K1394" s="5" t="s">
        <v>8</v>
      </c>
      <c r="L1394" s="6" t="s">
        <v>9</v>
      </c>
      <c r="M1394" s="7"/>
      <c r="N1394" s="8">
        <v>2017</v>
      </c>
      <c r="O1394" s="9">
        <v>2018</v>
      </c>
      <c r="P1394" s="10">
        <v>2019</v>
      </c>
      <c r="Z1394" t="s">
        <v>478</v>
      </c>
    </row>
    <row r="1395" spans="2:26" ht="15.75" x14ac:dyDescent="0.25">
      <c r="B1395" s="98"/>
      <c r="C1395" s="99"/>
      <c r="D1395" s="99"/>
      <c r="E1395" s="104">
        <v>0</v>
      </c>
      <c r="F1395" s="105"/>
      <c r="G1395" s="11" t="s">
        <v>10</v>
      </c>
      <c r="H1395" s="12">
        <f>SUBTOTAL(2,I1412:I1417,I1419:I1432,I1434:I1438)</f>
        <v>25</v>
      </c>
      <c r="I1395" s="13">
        <f>SUM(I1412:I1417,I1419:I1432,I1434:I1438)/H1395</f>
        <v>684.24400000000014</v>
      </c>
      <c r="J1395" s="14" t="s">
        <v>11</v>
      </c>
      <c r="K1395" s="15">
        <f>SUM(H1412:H1417,H1419:H1432,H1434:H1438)</f>
        <v>0</v>
      </c>
      <c r="L1395" s="16">
        <f>Q1395</f>
        <v>0</v>
      </c>
      <c r="M1395" s="17"/>
      <c r="N1395" s="110">
        <f>SUM(N1412:N1417,N1419:N1432,N1434:N1438,N1443:N1445,N1447:N1458,N1460:N1464,N1468:N1468)</f>
        <v>0</v>
      </c>
      <c r="O1395" s="113">
        <f>SUM(O1412:O1417,O1419:O1432,O1434:O1438,O1443:O1445,O1447:O1458,O1460:O1464,O1468:O1468)</f>
        <v>0</v>
      </c>
      <c r="P1395" s="86">
        <f>SUM(P1412:P1417,P1419:P1432,P1434:P1438,P1443:P1445,P1447:P1458,P1460:P1464,P1468:P1468)</f>
        <v>0</v>
      </c>
      <c r="Q1395">
        <f>SUM(Q1412:Q1417,Q1419:Q1432,Q1434:Q1438)</f>
        <v>0</v>
      </c>
      <c r="R1395">
        <f>SUM(R1412:R1417,R1419:R1432,R1434:R1438)</f>
        <v>0</v>
      </c>
      <c r="S1395">
        <f>SUM(S1412:S1417,S1419:S1432,S1434:S1438)</f>
        <v>0</v>
      </c>
      <c r="T1395">
        <f>SUM(T1443:T1445,T1447:T1458,T1460:T1464)</f>
        <v>0</v>
      </c>
      <c r="U1395">
        <f>SUM(U1443:U1445,U1447:U1458,U1460:U1464)</f>
        <v>0</v>
      </c>
      <c r="V1395">
        <f>SUM(V1468:V1468)</f>
        <v>0</v>
      </c>
      <c r="W1395">
        <f>SUM(W1468:W1468)</f>
        <v>0</v>
      </c>
      <c r="Z1395" t="s">
        <v>478</v>
      </c>
    </row>
    <row r="1396" spans="2:26" ht="31.5" x14ac:dyDescent="0.25">
      <c r="B1396" s="98"/>
      <c r="C1396" s="99"/>
      <c r="D1396" s="99"/>
      <c r="E1396" s="106"/>
      <c r="F1396" s="107"/>
      <c r="G1396" s="11" t="s">
        <v>12</v>
      </c>
      <c r="H1396" s="12">
        <f>SUBTOTAL(2,K1412:K1417,K1419:K1432,K1434:K1438)</f>
        <v>25</v>
      </c>
      <c r="I1396" s="13">
        <f>SUM(K1412:K1417,K1419:K1432,K1434:K1438)/H1396</f>
        <v>514.38559999999995</v>
      </c>
      <c r="J1396" s="14" t="s">
        <v>13</v>
      </c>
      <c r="K1396" s="15">
        <f>SUM(J1412:J1417,J1419:J1432,J1434:J1438)</f>
        <v>0</v>
      </c>
      <c r="L1396" s="16">
        <f>R1395</f>
        <v>0</v>
      </c>
      <c r="M1396" s="18"/>
      <c r="N1396" s="111"/>
      <c r="O1396" s="114"/>
      <c r="P1396" s="87"/>
      <c r="Z1396" t="s">
        <v>478</v>
      </c>
    </row>
    <row r="1397" spans="2:26" ht="31.5" x14ac:dyDescent="0.25">
      <c r="B1397" s="98"/>
      <c r="C1397" s="99"/>
      <c r="D1397" s="99"/>
      <c r="E1397" s="106"/>
      <c r="F1397" s="107"/>
      <c r="G1397" s="11" t="s">
        <v>14</v>
      </c>
      <c r="H1397" s="12">
        <f>SUBTOTAL(2,M1412:M1417,M1419:M1432,M1434:M1438)</f>
        <v>25</v>
      </c>
      <c r="I1397" s="13">
        <f>SUM(M1412:M1417,M1419:M1432,M1434:M1438)/H1397</f>
        <v>616.47919999999988</v>
      </c>
      <c r="J1397" s="14" t="s">
        <v>13</v>
      </c>
      <c r="K1397" s="15">
        <f>SUM(L1412:L1417,L1419:L1432,L1434:L1438)</f>
        <v>0</v>
      </c>
      <c r="L1397" s="16">
        <f>S1395</f>
        <v>0</v>
      </c>
      <c r="M1397" s="18"/>
      <c r="N1397" s="111"/>
      <c r="O1397" s="114"/>
      <c r="P1397" s="87"/>
      <c r="Z1397" t="s">
        <v>478</v>
      </c>
    </row>
    <row r="1398" spans="2:26" ht="31.5" x14ac:dyDescent="0.25">
      <c r="B1398" s="98"/>
      <c r="C1398" s="99"/>
      <c r="D1398" s="99"/>
      <c r="E1398" s="106"/>
      <c r="F1398" s="107"/>
      <c r="G1398" s="11" t="s">
        <v>15</v>
      </c>
      <c r="H1398" s="12">
        <f>SUBTOTAL(2,K1443:K1445,K1447:K1458,K1460:K1464)</f>
        <v>20</v>
      </c>
      <c r="I1398" s="13">
        <f>SUM(K1443:K1445,K1447:K1458,K1460:K1464)/H1398</f>
        <v>709.9</v>
      </c>
      <c r="J1398" s="14" t="s">
        <v>13</v>
      </c>
      <c r="K1398" s="15">
        <f>SUM(J1443:J1445,J1447:J1458,J1460:J1464)</f>
        <v>0</v>
      </c>
      <c r="L1398" s="16">
        <f>T1395</f>
        <v>0</v>
      </c>
      <c r="M1398" s="18"/>
      <c r="N1398" s="111"/>
      <c r="O1398" s="114"/>
      <c r="P1398" s="87"/>
      <c r="Z1398" t="s">
        <v>478</v>
      </c>
    </row>
    <row r="1399" spans="2:26" ht="31.5" x14ac:dyDescent="0.25">
      <c r="B1399" s="98"/>
      <c r="C1399" s="99"/>
      <c r="D1399" s="99"/>
      <c r="E1399" s="106"/>
      <c r="F1399" s="107"/>
      <c r="G1399" s="11" t="s">
        <v>16</v>
      </c>
      <c r="H1399" s="12">
        <f>SUBTOTAL(2,M1443:M1445,M1447:M1458,M1460:M1464)</f>
        <v>20</v>
      </c>
      <c r="I1399" s="13">
        <f>SUM(M1443:M1445,M1447:M1458,M1460:M1464)/H1399</f>
        <v>850.15</v>
      </c>
      <c r="J1399" s="14" t="s">
        <v>13</v>
      </c>
      <c r="K1399" s="15">
        <f>SUM(L1443:L1445,L1447:L1458,L1460:L1464)</f>
        <v>0</v>
      </c>
      <c r="L1399" s="16">
        <f>U1395</f>
        <v>0</v>
      </c>
      <c r="M1399" s="18"/>
      <c r="N1399" s="111"/>
      <c r="O1399" s="114"/>
      <c r="P1399" s="87"/>
      <c r="Z1399" t="s">
        <v>478</v>
      </c>
    </row>
    <row r="1400" spans="2:26" ht="31.5" x14ac:dyDescent="0.25">
      <c r="B1400" s="98"/>
      <c r="C1400" s="99"/>
      <c r="D1400" s="99"/>
      <c r="E1400" s="106"/>
      <c r="F1400" s="107"/>
      <c r="G1400" s="11" t="s">
        <v>17</v>
      </c>
      <c r="H1400" s="12">
        <f>SUBTOTAL(2,K1468:K1468)</f>
        <v>1</v>
      </c>
      <c r="I1400" s="13">
        <f>SUM(K1468:K1468)/H1400</f>
        <v>2400</v>
      </c>
      <c r="J1400" s="14" t="s">
        <v>13</v>
      </c>
      <c r="K1400" s="15">
        <f>SUM(J1468:J1468)</f>
        <v>0</v>
      </c>
      <c r="L1400" s="16">
        <f>V1395</f>
        <v>0</v>
      </c>
      <c r="M1400" s="18"/>
      <c r="N1400" s="111"/>
      <c r="O1400" s="114"/>
      <c r="P1400" s="87"/>
      <c r="Z1400" t="s">
        <v>478</v>
      </c>
    </row>
    <row r="1401" spans="2:26" ht="32.25" thickBot="1" x14ac:dyDescent="0.3">
      <c r="B1401" s="98"/>
      <c r="C1401" s="99"/>
      <c r="D1401" s="99"/>
      <c r="E1401" s="106"/>
      <c r="F1401" s="107"/>
      <c r="G1401" s="11" t="s">
        <v>18</v>
      </c>
      <c r="H1401" s="19">
        <f>SUBTOTAL(2,M1468:M1468)</f>
        <v>1</v>
      </c>
      <c r="I1401" s="20">
        <f>SUM(M1468:M1468)/H1401</f>
        <v>3200</v>
      </c>
      <c r="J1401" s="21" t="s">
        <v>13</v>
      </c>
      <c r="K1401" s="22">
        <f>SUM(L1468:L1468)</f>
        <v>0</v>
      </c>
      <c r="L1401" s="23">
        <f>W1395</f>
        <v>0</v>
      </c>
      <c r="M1401" s="18"/>
      <c r="N1401" s="111"/>
      <c r="O1401" s="114"/>
      <c r="P1401" s="87"/>
      <c r="Z1401" t="s">
        <v>478</v>
      </c>
    </row>
    <row r="1402" spans="2:26" ht="16.5" thickBot="1" x14ac:dyDescent="0.3">
      <c r="B1402" s="100"/>
      <c r="C1402" s="101"/>
      <c r="D1402" s="101"/>
      <c r="E1402" s="108"/>
      <c r="F1402" s="109"/>
      <c r="G1402" s="24" t="s">
        <v>19</v>
      </c>
      <c r="H1402" s="25"/>
      <c r="I1402" s="25"/>
      <c r="J1402" s="25"/>
      <c r="K1402" s="26">
        <f>SUM(K1395:K1401)</f>
        <v>0</v>
      </c>
      <c r="L1402" s="27">
        <f>SUM(L1395:L1401)</f>
        <v>0</v>
      </c>
      <c r="M1402" s="18"/>
      <c r="N1402" s="112"/>
      <c r="O1402" s="115"/>
      <c r="P1402" s="88"/>
      <c r="Z1402" t="s">
        <v>478</v>
      </c>
    </row>
    <row r="1403" spans="2:26" ht="15.75" collapsed="1" thickBot="1" x14ac:dyDescent="0.3">
      <c r="B1403" s="89" t="s">
        <v>20</v>
      </c>
      <c r="C1403" s="90"/>
      <c r="D1403" s="90"/>
      <c r="E1403" s="91"/>
      <c r="F1403" s="91"/>
      <c r="G1403" s="91"/>
      <c r="H1403" s="91"/>
      <c r="I1403" s="91"/>
      <c r="J1403" s="91"/>
      <c r="K1403" s="91"/>
      <c r="L1403" s="91"/>
      <c r="M1403" s="91"/>
      <c r="N1403" s="91"/>
      <c r="O1403" s="91"/>
      <c r="P1403" s="92"/>
      <c r="Z1403" t="s">
        <v>478</v>
      </c>
    </row>
    <row r="1404" spans="2:26" hidden="1" outlineLevel="1" x14ac:dyDescent="0.25">
      <c r="B1404" s="28" t="s">
        <v>21</v>
      </c>
      <c r="C1404" s="29"/>
      <c r="D1404" s="29"/>
      <c r="E1404" s="30"/>
      <c r="F1404" s="30"/>
      <c r="G1404" s="29"/>
      <c r="H1404" s="30"/>
      <c r="I1404" s="31"/>
      <c r="J1404" s="30"/>
      <c r="K1404" s="31"/>
      <c r="L1404" s="30"/>
      <c r="M1404" s="31"/>
      <c r="N1404" s="30"/>
      <c r="O1404" s="30"/>
      <c r="P1404" s="32"/>
      <c r="Z1404" t="s">
        <v>478</v>
      </c>
    </row>
    <row r="1405" spans="2:26" hidden="1" outlineLevel="1" x14ac:dyDescent="0.25">
      <c r="B1405" s="33" t="s">
        <v>478</v>
      </c>
      <c r="C1405" s="29"/>
      <c r="D1405" s="29"/>
      <c r="E1405" s="30"/>
      <c r="F1405" s="30"/>
      <c r="G1405" s="29"/>
      <c r="H1405" s="30"/>
      <c r="I1405" s="31"/>
      <c r="J1405" s="30"/>
      <c r="K1405" s="31"/>
      <c r="L1405" s="30"/>
      <c r="M1405" s="31"/>
      <c r="N1405" s="30"/>
      <c r="O1405" s="30"/>
      <c r="P1405" s="32"/>
      <c r="Z1405" t="s">
        <v>478</v>
      </c>
    </row>
    <row r="1406" spans="2:26" hidden="1" outlineLevel="1" x14ac:dyDescent="0.25">
      <c r="B1406" s="28"/>
      <c r="C1406" s="29"/>
      <c r="D1406" s="29"/>
      <c r="E1406" s="30"/>
      <c r="F1406" s="30"/>
      <c r="G1406" s="29"/>
      <c r="H1406" s="30"/>
      <c r="I1406" s="31"/>
      <c r="J1406" s="30"/>
      <c r="K1406" s="31"/>
      <c r="L1406" s="30"/>
      <c r="M1406" s="31"/>
      <c r="N1406" s="30"/>
      <c r="O1406" s="30"/>
      <c r="P1406" s="32"/>
      <c r="Z1406" t="s">
        <v>478</v>
      </c>
    </row>
    <row r="1407" spans="2:26" hidden="1" outlineLevel="1" x14ac:dyDescent="0.25">
      <c r="B1407" s="34"/>
      <c r="C1407" s="29"/>
      <c r="D1407" s="29"/>
      <c r="E1407" s="30"/>
      <c r="F1407" s="30"/>
      <c r="G1407" s="29"/>
      <c r="H1407" s="30"/>
      <c r="I1407" s="31"/>
      <c r="J1407" s="30"/>
      <c r="K1407" s="31"/>
      <c r="L1407" s="30"/>
      <c r="M1407" s="31"/>
      <c r="N1407" s="30"/>
      <c r="O1407" s="30"/>
      <c r="P1407" s="32"/>
      <c r="Z1407" t="s">
        <v>478</v>
      </c>
    </row>
    <row r="1408" spans="2:26" hidden="1" outlineLevel="1" x14ac:dyDescent="0.25">
      <c r="B1408" s="35"/>
      <c r="C1408" s="36"/>
      <c r="D1408" s="36"/>
      <c r="E1408" s="37"/>
      <c r="F1408" s="37"/>
      <c r="G1408" s="36"/>
      <c r="H1408" s="37"/>
      <c r="I1408" s="18"/>
      <c r="J1408" s="37"/>
      <c r="K1408" s="18"/>
      <c r="L1408" s="37"/>
      <c r="M1408" s="18"/>
      <c r="N1408" s="37"/>
      <c r="O1408" s="37"/>
      <c r="P1408" s="38"/>
      <c r="Z1408" t="s">
        <v>478</v>
      </c>
    </row>
    <row r="1409" spans="2:26" ht="18.75" hidden="1" outlineLevel="1" x14ac:dyDescent="0.25">
      <c r="B1409" s="39" t="s">
        <v>22</v>
      </c>
      <c r="C1409" s="40"/>
      <c r="D1409" s="40"/>
      <c r="E1409" s="41"/>
      <c r="F1409" s="41"/>
      <c r="G1409" s="40"/>
      <c r="H1409" s="41"/>
      <c r="I1409" s="42"/>
      <c r="J1409" s="41"/>
      <c r="K1409" s="42"/>
      <c r="L1409" s="41"/>
      <c r="M1409" s="42"/>
      <c r="N1409" s="41"/>
      <c r="O1409" s="41"/>
      <c r="P1409" s="41"/>
      <c r="Z1409" t="s">
        <v>478</v>
      </c>
    </row>
    <row r="1410" spans="2:26" ht="51" hidden="1" outlineLevel="1" x14ac:dyDescent="0.25">
      <c r="B1410" s="43" t="s">
        <v>23</v>
      </c>
      <c r="C1410" s="44" t="s">
        <v>24</v>
      </c>
      <c r="D1410" s="44" t="s">
        <v>25</v>
      </c>
      <c r="E1410" s="44" t="s">
        <v>26</v>
      </c>
      <c r="F1410" s="44" t="s">
        <v>27</v>
      </c>
      <c r="G1410" s="44" t="s">
        <v>28</v>
      </c>
      <c r="H1410" s="44" t="s">
        <v>29</v>
      </c>
      <c r="I1410" s="45" t="s">
        <v>30</v>
      </c>
      <c r="J1410" s="44" t="s">
        <v>620</v>
      </c>
      <c r="K1410" s="45" t="s">
        <v>31</v>
      </c>
      <c r="L1410" s="44" t="s">
        <v>621</v>
      </c>
      <c r="M1410" s="45" t="s">
        <v>32</v>
      </c>
      <c r="N1410" s="46">
        <v>2017</v>
      </c>
      <c r="O1410" s="46">
        <v>2018</v>
      </c>
      <c r="P1410" s="47">
        <v>2019</v>
      </c>
      <c r="Z1410" t="s">
        <v>478</v>
      </c>
    </row>
    <row r="1411" spans="2:26" ht="18.75" hidden="1" outlineLevel="1" x14ac:dyDescent="0.25">
      <c r="B1411" s="93" t="s">
        <v>87</v>
      </c>
      <c r="C1411" s="94"/>
      <c r="D1411" s="94"/>
      <c r="E1411" s="94"/>
      <c r="F1411" s="94"/>
      <c r="G1411" s="94"/>
      <c r="H1411" s="94"/>
      <c r="I1411" s="94"/>
      <c r="J1411" s="94"/>
      <c r="K1411" s="94"/>
      <c r="L1411" s="94"/>
      <c r="M1411" s="94"/>
      <c r="N1411" s="94"/>
      <c r="O1411" s="94"/>
      <c r="P1411" s="95"/>
      <c r="Z1411" t="s">
        <v>478</v>
      </c>
    </row>
    <row r="1412" spans="2:26" ht="15.75" hidden="1" outlineLevel="1" x14ac:dyDescent="0.25">
      <c r="B1412" s="48">
        <v>1</v>
      </c>
      <c r="C1412" s="49" t="s">
        <v>88</v>
      </c>
      <c r="D1412" s="50" t="s">
        <v>35</v>
      </c>
      <c r="E1412" s="51">
        <v>368</v>
      </c>
      <c r="F1412" s="48">
        <v>2017</v>
      </c>
      <c r="G1412" s="52" t="s">
        <v>36</v>
      </c>
      <c r="H1412" s="53"/>
      <c r="I1412" s="54">
        <v>892.1</v>
      </c>
      <c r="J1412" s="53"/>
      <c r="K1412" s="54">
        <v>670.24</v>
      </c>
      <c r="L1412" s="53"/>
      <c r="M1412" s="54">
        <v>803.57999999999993</v>
      </c>
      <c r="N1412" s="54">
        <f t="shared" ref="N1412:N1417" si="335">IF(F1412=2017,H1412*I1412+J1412*K1412+L1412*M1412,0)</f>
        <v>0</v>
      </c>
      <c r="O1412" s="54">
        <f t="shared" ref="O1412:O1417" si="336">IF(F1412=2018,H1412*I1412+J1412*K1412+L1412*M1412,0)</f>
        <v>0</v>
      </c>
      <c r="P1412" s="54">
        <f t="shared" ref="P1412:P1417" si="337">IF(F1412=2019,H1412*I1412+J1412*K1412+L1412*M1412,0)</f>
        <v>0</v>
      </c>
      <c r="Q1412">
        <f t="shared" ref="Q1412:Q1417" si="338">H1412*I1412</f>
        <v>0</v>
      </c>
      <c r="R1412">
        <f t="shared" ref="R1412:R1417" si="339">J1412*K1412</f>
        <v>0</v>
      </c>
      <c r="S1412">
        <f t="shared" ref="S1412:S1417" si="340">L1412*M1412</f>
        <v>0</v>
      </c>
      <c r="Y1412" t="s">
        <v>89</v>
      </c>
      <c r="Z1412" t="s">
        <v>478</v>
      </c>
    </row>
    <row r="1413" spans="2:26" ht="15.75" hidden="1" outlineLevel="1" x14ac:dyDescent="0.25">
      <c r="B1413" s="48">
        <v>2</v>
      </c>
      <c r="C1413" s="49" t="s">
        <v>88</v>
      </c>
      <c r="D1413" s="50" t="s">
        <v>90</v>
      </c>
      <c r="E1413" s="51">
        <v>288</v>
      </c>
      <c r="F1413" s="48">
        <v>2017</v>
      </c>
      <c r="G1413" s="52" t="s">
        <v>36</v>
      </c>
      <c r="H1413" s="53"/>
      <c r="I1413" s="54">
        <v>517</v>
      </c>
      <c r="J1413" s="53"/>
      <c r="K1413" s="54">
        <v>388.21999999999997</v>
      </c>
      <c r="L1413" s="53"/>
      <c r="M1413" s="54">
        <v>466.09999999999997</v>
      </c>
      <c r="N1413" s="54">
        <f t="shared" si="335"/>
        <v>0</v>
      </c>
      <c r="O1413" s="54">
        <f t="shared" si="336"/>
        <v>0</v>
      </c>
      <c r="P1413" s="54">
        <f t="shared" si="337"/>
        <v>0</v>
      </c>
      <c r="Q1413">
        <f t="shared" si="338"/>
        <v>0</v>
      </c>
      <c r="R1413">
        <f t="shared" si="339"/>
        <v>0</v>
      </c>
      <c r="S1413">
        <f t="shared" si="340"/>
        <v>0</v>
      </c>
      <c r="Y1413" t="s">
        <v>91</v>
      </c>
      <c r="Z1413" t="s">
        <v>478</v>
      </c>
    </row>
    <row r="1414" spans="2:26" ht="30" hidden="1" outlineLevel="1" x14ac:dyDescent="0.25">
      <c r="B1414" s="48">
        <v>3</v>
      </c>
      <c r="C1414" s="49" t="s">
        <v>92</v>
      </c>
      <c r="D1414" s="50" t="s">
        <v>35</v>
      </c>
      <c r="E1414" s="51">
        <v>352</v>
      </c>
      <c r="F1414" s="48">
        <v>2017</v>
      </c>
      <c r="G1414" s="52" t="s">
        <v>36</v>
      </c>
      <c r="H1414" s="53"/>
      <c r="I1414" s="54">
        <v>841.50000000000011</v>
      </c>
      <c r="J1414" s="53"/>
      <c r="K1414" s="54">
        <v>632.48</v>
      </c>
      <c r="L1414" s="53"/>
      <c r="M1414" s="54">
        <v>757.56</v>
      </c>
      <c r="N1414" s="54">
        <f t="shared" si="335"/>
        <v>0</v>
      </c>
      <c r="O1414" s="54">
        <f t="shared" si="336"/>
        <v>0</v>
      </c>
      <c r="P1414" s="54">
        <f t="shared" si="337"/>
        <v>0</v>
      </c>
      <c r="Q1414">
        <f t="shared" si="338"/>
        <v>0</v>
      </c>
      <c r="R1414">
        <f t="shared" si="339"/>
        <v>0</v>
      </c>
      <c r="S1414">
        <f t="shared" si="340"/>
        <v>0</v>
      </c>
      <c r="Y1414" t="s">
        <v>93</v>
      </c>
      <c r="Z1414" t="s">
        <v>478</v>
      </c>
    </row>
    <row r="1415" spans="2:26" ht="30" hidden="1" outlineLevel="1" x14ac:dyDescent="0.25">
      <c r="B1415" s="48">
        <v>4</v>
      </c>
      <c r="C1415" s="49" t="s">
        <v>92</v>
      </c>
      <c r="D1415" s="50" t="s">
        <v>90</v>
      </c>
      <c r="E1415" s="51">
        <v>192</v>
      </c>
      <c r="F1415" s="48">
        <v>2017</v>
      </c>
      <c r="G1415" s="52" t="s">
        <v>36</v>
      </c>
      <c r="H1415" s="53"/>
      <c r="I1415" s="54">
        <v>578.6</v>
      </c>
      <c r="J1415" s="53"/>
      <c r="K1415" s="54">
        <v>435.41999999999996</v>
      </c>
      <c r="L1415" s="53"/>
      <c r="M1415" s="54">
        <v>521.55999999999995</v>
      </c>
      <c r="N1415" s="54">
        <f t="shared" si="335"/>
        <v>0</v>
      </c>
      <c r="O1415" s="54">
        <f t="shared" si="336"/>
        <v>0</v>
      </c>
      <c r="P1415" s="54">
        <f t="shared" si="337"/>
        <v>0</v>
      </c>
      <c r="Q1415">
        <f t="shared" si="338"/>
        <v>0</v>
      </c>
      <c r="R1415">
        <f t="shared" si="339"/>
        <v>0</v>
      </c>
      <c r="S1415">
        <f t="shared" si="340"/>
        <v>0</v>
      </c>
      <c r="Y1415" t="s">
        <v>94</v>
      </c>
      <c r="Z1415" t="s">
        <v>478</v>
      </c>
    </row>
    <row r="1416" spans="2:26" ht="15.75" hidden="1" outlineLevel="1" x14ac:dyDescent="0.25">
      <c r="B1416" s="48">
        <v>5</v>
      </c>
      <c r="C1416" s="49" t="s">
        <v>95</v>
      </c>
      <c r="D1416" s="50" t="s">
        <v>35</v>
      </c>
      <c r="E1416" s="51">
        <v>336</v>
      </c>
      <c r="F1416" s="48">
        <v>2017</v>
      </c>
      <c r="G1416" s="52" t="s">
        <v>36</v>
      </c>
      <c r="H1416" s="53"/>
      <c r="I1416" s="54">
        <v>701.80000000000007</v>
      </c>
      <c r="J1416" s="53"/>
      <c r="K1416" s="54">
        <v>527.45999999999992</v>
      </c>
      <c r="L1416" s="53"/>
      <c r="M1416" s="54">
        <v>632.48</v>
      </c>
      <c r="N1416" s="54">
        <f t="shared" si="335"/>
        <v>0</v>
      </c>
      <c r="O1416" s="54">
        <f t="shared" si="336"/>
        <v>0</v>
      </c>
      <c r="P1416" s="54">
        <f t="shared" si="337"/>
        <v>0</v>
      </c>
      <c r="Q1416">
        <f t="shared" si="338"/>
        <v>0</v>
      </c>
      <c r="R1416">
        <f t="shared" si="339"/>
        <v>0</v>
      </c>
      <c r="S1416">
        <f t="shared" si="340"/>
        <v>0</v>
      </c>
      <c r="Y1416" t="s">
        <v>96</v>
      </c>
      <c r="Z1416" t="s">
        <v>478</v>
      </c>
    </row>
    <row r="1417" spans="2:26" ht="15.75" hidden="1" outlineLevel="1" x14ac:dyDescent="0.25">
      <c r="B1417" s="48">
        <v>6</v>
      </c>
      <c r="C1417" s="49" t="s">
        <v>95</v>
      </c>
      <c r="D1417" s="50" t="s">
        <v>90</v>
      </c>
      <c r="E1417" s="51">
        <v>160</v>
      </c>
      <c r="F1417" s="48">
        <v>2017</v>
      </c>
      <c r="G1417" s="52" t="s">
        <v>36</v>
      </c>
      <c r="H1417" s="53"/>
      <c r="I1417" s="54">
        <v>520.30000000000007</v>
      </c>
      <c r="J1417" s="53"/>
      <c r="K1417" s="54">
        <v>391.76</v>
      </c>
      <c r="L1417" s="53"/>
      <c r="M1417" s="54">
        <v>468.46</v>
      </c>
      <c r="N1417" s="54">
        <f t="shared" si="335"/>
        <v>0</v>
      </c>
      <c r="O1417" s="54">
        <f t="shared" si="336"/>
        <v>0</v>
      </c>
      <c r="P1417" s="54">
        <f t="shared" si="337"/>
        <v>0</v>
      </c>
      <c r="Q1417">
        <f t="shared" si="338"/>
        <v>0</v>
      </c>
      <c r="R1417">
        <f t="shared" si="339"/>
        <v>0</v>
      </c>
      <c r="S1417">
        <f t="shared" si="340"/>
        <v>0</v>
      </c>
      <c r="Y1417" t="s">
        <v>97</v>
      </c>
      <c r="Z1417" t="s">
        <v>478</v>
      </c>
    </row>
    <row r="1418" spans="2:26" ht="18.75" hidden="1" outlineLevel="1" x14ac:dyDescent="0.25">
      <c r="B1418" s="93" t="s">
        <v>33</v>
      </c>
      <c r="C1418" s="94"/>
      <c r="D1418" s="94"/>
      <c r="E1418" s="94"/>
      <c r="F1418" s="94"/>
      <c r="G1418" s="94"/>
      <c r="H1418" s="94"/>
      <c r="I1418" s="94"/>
      <c r="J1418" s="94"/>
      <c r="K1418" s="94"/>
      <c r="L1418" s="94"/>
      <c r="M1418" s="94"/>
      <c r="N1418" s="94"/>
      <c r="O1418" s="94"/>
      <c r="P1418" s="95"/>
      <c r="Z1418" t="s">
        <v>478</v>
      </c>
    </row>
    <row r="1419" spans="2:26" ht="15.75" hidden="1" outlineLevel="1" x14ac:dyDescent="0.25">
      <c r="B1419" s="48">
        <v>1</v>
      </c>
      <c r="C1419" s="49" t="s">
        <v>98</v>
      </c>
      <c r="D1419" s="50" t="s">
        <v>35</v>
      </c>
      <c r="E1419" s="51">
        <v>192</v>
      </c>
      <c r="F1419" s="48">
        <v>2017</v>
      </c>
      <c r="G1419" s="52" t="s">
        <v>36</v>
      </c>
      <c r="H1419" s="53"/>
      <c r="I1419" s="54">
        <v>565.40000000000009</v>
      </c>
      <c r="J1419" s="53"/>
      <c r="K1419" s="54">
        <v>424.79999999999995</v>
      </c>
      <c r="L1419" s="53"/>
      <c r="M1419" s="54">
        <v>509.76</v>
      </c>
      <c r="N1419" s="54">
        <f t="shared" ref="N1419:N1432" si="341">IF(F1419=2017,H1419*I1419+J1419*K1419+L1419*M1419,0)</f>
        <v>0</v>
      </c>
      <c r="O1419" s="54">
        <f t="shared" ref="O1419:O1432" si="342">IF(F1419=2018,H1419*I1419+J1419*K1419+L1419*M1419,0)</f>
        <v>0</v>
      </c>
      <c r="P1419" s="54">
        <f t="shared" ref="P1419:P1432" si="343">IF(F1419=2019,H1419*I1419+J1419*K1419+L1419*M1419,0)</f>
        <v>0</v>
      </c>
      <c r="Q1419">
        <f t="shared" ref="Q1419:Q1432" si="344">H1419*I1419</f>
        <v>0</v>
      </c>
      <c r="R1419">
        <f t="shared" ref="R1419:R1432" si="345">J1419*K1419</f>
        <v>0</v>
      </c>
      <c r="S1419">
        <f t="shared" ref="S1419:S1432" si="346">L1419*M1419</f>
        <v>0</v>
      </c>
      <c r="Y1419" t="s">
        <v>99</v>
      </c>
      <c r="Z1419" t="s">
        <v>478</v>
      </c>
    </row>
    <row r="1420" spans="2:26" ht="15.75" hidden="1" outlineLevel="1" x14ac:dyDescent="0.25">
      <c r="B1420" s="48">
        <v>2</v>
      </c>
      <c r="C1420" s="49" t="s">
        <v>100</v>
      </c>
      <c r="D1420" s="50" t="s">
        <v>35</v>
      </c>
      <c r="E1420" s="51">
        <v>336</v>
      </c>
      <c r="F1420" s="48">
        <v>2017</v>
      </c>
      <c r="G1420" s="52" t="s">
        <v>36</v>
      </c>
      <c r="H1420" s="53"/>
      <c r="I1420" s="54">
        <v>700.7</v>
      </c>
      <c r="J1420" s="53"/>
      <c r="K1420" s="54">
        <v>526.28</v>
      </c>
      <c r="L1420" s="53"/>
      <c r="M1420" s="54">
        <v>631.29999999999995</v>
      </c>
      <c r="N1420" s="54">
        <f t="shared" si="341"/>
        <v>0</v>
      </c>
      <c r="O1420" s="54">
        <f t="shared" si="342"/>
        <v>0</v>
      </c>
      <c r="P1420" s="54">
        <f t="shared" si="343"/>
        <v>0</v>
      </c>
      <c r="Q1420">
        <f t="shared" si="344"/>
        <v>0</v>
      </c>
      <c r="R1420">
        <f t="shared" si="345"/>
        <v>0</v>
      </c>
      <c r="S1420">
        <f t="shared" si="346"/>
        <v>0</v>
      </c>
      <c r="Y1420" t="s">
        <v>101</v>
      </c>
      <c r="Z1420" t="s">
        <v>478</v>
      </c>
    </row>
    <row r="1421" spans="2:26" ht="15.75" hidden="1" outlineLevel="1" x14ac:dyDescent="0.25">
      <c r="B1421" s="48">
        <v>3</v>
      </c>
      <c r="C1421" s="49" t="s">
        <v>102</v>
      </c>
      <c r="D1421" s="50" t="s">
        <v>35</v>
      </c>
      <c r="E1421" s="51">
        <v>208</v>
      </c>
      <c r="F1421" s="48">
        <v>2017</v>
      </c>
      <c r="G1421" s="52" t="s">
        <v>36</v>
      </c>
      <c r="H1421" s="53"/>
      <c r="I1421" s="54">
        <v>551.1</v>
      </c>
      <c r="J1421" s="53"/>
      <c r="K1421" s="54">
        <v>414.17999999999995</v>
      </c>
      <c r="L1421" s="53"/>
      <c r="M1421" s="54">
        <v>496.78</v>
      </c>
      <c r="N1421" s="54">
        <f t="shared" si="341"/>
        <v>0</v>
      </c>
      <c r="O1421" s="54">
        <f t="shared" si="342"/>
        <v>0</v>
      </c>
      <c r="P1421" s="54">
        <f t="shared" si="343"/>
        <v>0</v>
      </c>
      <c r="Q1421">
        <f t="shared" si="344"/>
        <v>0</v>
      </c>
      <c r="R1421">
        <f t="shared" si="345"/>
        <v>0</v>
      </c>
      <c r="S1421">
        <f t="shared" si="346"/>
        <v>0</v>
      </c>
      <c r="Y1421" t="s">
        <v>103</v>
      </c>
      <c r="Z1421" t="s">
        <v>478</v>
      </c>
    </row>
    <row r="1422" spans="2:26" ht="15.75" hidden="1" outlineLevel="1" x14ac:dyDescent="0.25">
      <c r="B1422" s="48">
        <v>4</v>
      </c>
      <c r="C1422" s="49" t="s">
        <v>104</v>
      </c>
      <c r="D1422" s="50" t="s">
        <v>35</v>
      </c>
      <c r="E1422" s="51">
        <v>208</v>
      </c>
      <c r="F1422" s="48">
        <v>2017</v>
      </c>
      <c r="G1422" s="52" t="s">
        <v>36</v>
      </c>
      <c r="H1422" s="53"/>
      <c r="I1422" s="54">
        <v>783.2</v>
      </c>
      <c r="J1422" s="53"/>
      <c r="K1422" s="54">
        <v>588.81999999999994</v>
      </c>
      <c r="L1422" s="53"/>
      <c r="M1422" s="54">
        <v>705.64</v>
      </c>
      <c r="N1422" s="54">
        <f t="shared" si="341"/>
        <v>0</v>
      </c>
      <c r="O1422" s="54">
        <f t="shared" si="342"/>
        <v>0</v>
      </c>
      <c r="P1422" s="54">
        <f t="shared" si="343"/>
        <v>0</v>
      </c>
      <c r="Q1422">
        <f t="shared" si="344"/>
        <v>0</v>
      </c>
      <c r="R1422">
        <f t="shared" si="345"/>
        <v>0</v>
      </c>
      <c r="S1422">
        <f t="shared" si="346"/>
        <v>0</v>
      </c>
      <c r="Y1422" t="s">
        <v>105</v>
      </c>
      <c r="Z1422" t="s">
        <v>478</v>
      </c>
    </row>
    <row r="1423" spans="2:26" ht="30" hidden="1" outlineLevel="1" x14ac:dyDescent="0.25">
      <c r="B1423" s="48">
        <v>5</v>
      </c>
      <c r="C1423" s="49" t="s">
        <v>106</v>
      </c>
      <c r="D1423" s="50" t="s">
        <v>35</v>
      </c>
      <c r="E1423" s="51">
        <v>304</v>
      </c>
      <c r="F1423" s="48">
        <v>2017</v>
      </c>
      <c r="G1423" s="52" t="s">
        <v>36</v>
      </c>
      <c r="H1423" s="53"/>
      <c r="I1423" s="54">
        <v>856.90000000000009</v>
      </c>
      <c r="J1423" s="53"/>
      <c r="K1423" s="54">
        <v>644.28</v>
      </c>
      <c r="L1423" s="53"/>
      <c r="M1423" s="54">
        <v>771.71999999999991</v>
      </c>
      <c r="N1423" s="54">
        <f t="shared" si="341"/>
        <v>0</v>
      </c>
      <c r="O1423" s="54">
        <f t="shared" si="342"/>
        <v>0</v>
      </c>
      <c r="P1423" s="54">
        <f t="shared" si="343"/>
        <v>0</v>
      </c>
      <c r="Q1423">
        <f t="shared" si="344"/>
        <v>0</v>
      </c>
      <c r="R1423">
        <f t="shared" si="345"/>
        <v>0</v>
      </c>
      <c r="S1423">
        <f t="shared" si="346"/>
        <v>0</v>
      </c>
      <c r="Y1423" t="s">
        <v>107</v>
      </c>
      <c r="Z1423" t="s">
        <v>478</v>
      </c>
    </row>
    <row r="1424" spans="2:26" ht="30" hidden="1" outlineLevel="1" x14ac:dyDescent="0.25">
      <c r="B1424" s="48">
        <v>6</v>
      </c>
      <c r="C1424" s="49" t="s">
        <v>106</v>
      </c>
      <c r="D1424" s="50" t="s">
        <v>38</v>
      </c>
      <c r="E1424" s="51">
        <v>304</v>
      </c>
      <c r="F1424" s="48">
        <v>2017</v>
      </c>
      <c r="G1424" s="52" t="s">
        <v>36</v>
      </c>
      <c r="H1424" s="53"/>
      <c r="I1424" s="54">
        <v>727.1</v>
      </c>
      <c r="J1424" s="53"/>
      <c r="K1424" s="54">
        <v>546.33999999999992</v>
      </c>
      <c r="L1424" s="53"/>
      <c r="M1424" s="54">
        <v>654.9</v>
      </c>
      <c r="N1424" s="54">
        <f t="shared" si="341"/>
        <v>0</v>
      </c>
      <c r="O1424" s="54">
        <f t="shared" si="342"/>
        <v>0</v>
      </c>
      <c r="P1424" s="54">
        <f t="shared" si="343"/>
        <v>0</v>
      </c>
      <c r="Q1424">
        <f t="shared" si="344"/>
        <v>0</v>
      </c>
      <c r="R1424">
        <f t="shared" si="345"/>
        <v>0</v>
      </c>
      <c r="S1424">
        <f t="shared" si="346"/>
        <v>0</v>
      </c>
      <c r="Y1424" t="s">
        <v>108</v>
      </c>
      <c r="Z1424" t="s">
        <v>478</v>
      </c>
    </row>
    <row r="1425" spans="2:26" ht="15.75" hidden="1" outlineLevel="1" x14ac:dyDescent="0.25">
      <c r="B1425" s="48">
        <v>7</v>
      </c>
      <c r="C1425" s="49" t="s">
        <v>109</v>
      </c>
      <c r="D1425" s="50" t="s">
        <v>35</v>
      </c>
      <c r="E1425" s="51">
        <v>272</v>
      </c>
      <c r="F1425" s="48">
        <v>2017</v>
      </c>
      <c r="G1425" s="52" t="s">
        <v>36</v>
      </c>
      <c r="H1425" s="53"/>
      <c r="I1425" s="54">
        <v>744.7</v>
      </c>
      <c r="J1425" s="53"/>
      <c r="K1425" s="54">
        <v>560.5</v>
      </c>
      <c r="L1425" s="53"/>
      <c r="M1425" s="54">
        <v>671.42</v>
      </c>
      <c r="N1425" s="54">
        <f t="shared" si="341"/>
        <v>0</v>
      </c>
      <c r="O1425" s="54">
        <f t="shared" si="342"/>
        <v>0</v>
      </c>
      <c r="P1425" s="54">
        <f t="shared" si="343"/>
        <v>0</v>
      </c>
      <c r="Q1425">
        <f t="shared" si="344"/>
        <v>0</v>
      </c>
      <c r="R1425">
        <f t="shared" si="345"/>
        <v>0</v>
      </c>
      <c r="S1425">
        <f t="shared" si="346"/>
        <v>0</v>
      </c>
      <c r="Y1425" t="s">
        <v>110</v>
      </c>
      <c r="Z1425" t="s">
        <v>478</v>
      </c>
    </row>
    <row r="1426" spans="2:26" ht="30" hidden="1" outlineLevel="1" x14ac:dyDescent="0.25">
      <c r="B1426" s="48">
        <v>8</v>
      </c>
      <c r="C1426" s="49" t="s">
        <v>111</v>
      </c>
      <c r="D1426" s="50" t="s">
        <v>35</v>
      </c>
      <c r="E1426" s="51">
        <v>304</v>
      </c>
      <c r="F1426" s="48">
        <v>2017</v>
      </c>
      <c r="G1426" s="52" t="s">
        <v>36</v>
      </c>
      <c r="H1426" s="53"/>
      <c r="I1426" s="54">
        <v>520.29999999999995</v>
      </c>
      <c r="J1426" s="53"/>
      <c r="K1426" s="54">
        <v>391.76</v>
      </c>
      <c r="L1426" s="53"/>
      <c r="M1426" s="54">
        <v>468.46</v>
      </c>
      <c r="N1426" s="54">
        <f t="shared" si="341"/>
        <v>0</v>
      </c>
      <c r="O1426" s="54">
        <f t="shared" si="342"/>
        <v>0</v>
      </c>
      <c r="P1426" s="54">
        <f t="shared" si="343"/>
        <v>0</v>
      </c>
      <c r="Q1426">
        <f t="shared" si="344"/>
        <v>0</v>
      </c>
      <c r="R1426">
        <f t="shared" si="345"/>
        <v>0</v>
      </c>
      <c r="S1426">
        <f t="shared" si="346"/>
        <v>0</v>
      </c>
      <c r="Y1426" t="s">
        <v>112</v>
      </c>
      <c r="Z1426" t="s">
        <v>478</v>
      </c>
    </row>
    <row r="1427" spans="2:26" ht="30" hidden="1" outlineLevel="1" x14ac:dyDescent="0.25">
      <c r="B1427" s="48">
        <v>9</v>
      </c>
      <c r="C1427" s="49" t="s">
        <v>111</v>
      </c>
      <c r="D1427" s="50" t="s">
        <v>38</v>
      </c>
      <c r="E1427" s="51">
        <v>128</v>
      </c>
      <c r="F1427" s="48">
        <v>2017</v>
      </c>
      <c r="G1427" s="52" t="s">
        <v>36</v>
      </c>
      <c r="H1427" s="53"/>
      <c r="I1427" s="54">
        <v>478.50000000000006</v>
      </c>
      <c r="J1427" s="53"/>
      <c r="K1427" s="54">
        <v>359.9</v>
      </c>
      <c r="L1427" s="53"/>
      <c r="M1427" s="54">
        <v>430.7</v>
      </c>
      <c r="N1427" s="54">
        <f t="shared" si="341"/>
        <v>0</v>
      </c>
      <c r="O1427" s="54">
        <f t="shared" si="342"/>
        <v>0</v>
      </c>
      <c r="P1427" s="54">
        <f t="shared" si="343"/>
        <v>0</v>
      </c>
      <c r="Q1427">
        <f t="shared" si="344"/>
        <v>0</v>
      </c>
      <c r="R1427">
        <f t="shared" si="345"/>
        <v>0</v>
      </c>
      <c r="S1427">
        <f t="shared" si="346"/>
        <v>0</v>
      </c>
      <c r="Y1427" t="s">
        <v>113</v>
      </c>
      <c r="Z1427" t="s">
        <v>478</v>
      </c>
    </row>
    <row r="1428" spans="2:26" ht="15.75" hidden="1" outlineLevel="1" x14ac:dyDescent="0.25">
      <c r="B1428" s="48">
        <v>10</v>
      </c>
      <c r="C1428" s="49" t="s">
        <v>114</v>
      </c>
      <c r="D1428" s="50" t="s">
        <v>35</v>
      </c>
      <c r="E1428" s="51">
        <v>224</v>
      </c>
      <c r="F1428" s="48">
        <v>2017</v>
      </c>
      <c r="G1428" s="52" t="s">
        <v>36</v>
      </c>
      <c r="H1428" s="53"/>
      <c r="I1428" s="54">
        <v>520.30000000000007</v>
      </c>
      <c r="J1428" s="53"/>
      <c r="K1428" s="54">
        <v>391.76</v>
      </c>
      <c r="L1428" s="53"/>
      <c r="M1428" s="54">
        <v>468.46</v>
      </c>
      <c r="N1428" s="54">
        <f t="shared" si="341"/>
        <v>0</v>
      </c>
      <c r="O1428" s="54">
        <f t="shared" si="342"/>
        <v>0</v>
      </c>
      <c r="P1428" s="54">
        <f t="shared" si="343"/>
        <v>0</v>
      </c>
      <c r="Q1428">
        <f t="shared" si="344"/>
        <v>0</v>
      </c>
      <c r="R1428">
        <f t="shared" si="345"/>
        <v>0</v>
      </c>
      <c r="S1428">
        <f t="shared" si="346"/>
        <v>0</v>
      </c>
      <c r="Y1428" t="s">
        <v>115</v>
      </c>
      <c r="Z1428" t="s">
        <v>478</v>
      </c>
    </row>
    <row r="1429" spans="2:26" ht="30" hidden="1" outlineLevel="1" x14ac:dyDescent="0.25">
      <c r="B1429" s="48">
        <v>11</v>
      </c>
      <c r="C1429" s="49" t="s">
        <v>116</v>
      </c>
      <c r="D1429" s="50" t="s">
        <v>35</v>
      </c>
      <c r="E1429" s="51">
        <v>224</v>
      </c>
      <c r="F1429" s="48">
        <v>2017</v>
      </c>
      <c r="G1429" s="52" t="s">
        <v>36</v>
      </c>
      <c r="H1429" s="53"/>
      <c r="I1429" s="54">
        <v>656.7</v>
      </c>
      <c r="J1429" s="53"/>
      <c r="K1429" s="54">
        <v>493.23999999999995</v>
      </c>
      <c r="L1429" s="53"/>
      <c r="M1429" s="54">
        <v>591.17999999999995</v>
      </c>
      <c r="N1429" s="54">
        <f t="shared" si="341"/>
        <v>0</v>
      </c>
      <c r="O1429" s="54">
        <f t="shared" si="342"/>
        <v>0</v>
      </c>
      <c r="P1429" s="54">
        <f t="shared" si="343"/>
        <v>0</v>
      </c>
      <c r="Q1429">
        <f t="shared" si="344"/>
        <v>0</v>
      </c>
      <c r="R1429">
        <f t="shared" si="345"/>
        <v>0</v>
      </c>
      <c r="S1429">
        <f t="shared" si="346"/>
        <v>0</v>
      </c>
      <c r="Y1429" t="s">
        <v>117</v>
      </c>
      <c r="Z1429" t="s">
        <v>478</v>
      </c>
    </row>
    <row r="1430" spans="2:26" ht="30" hidden="1" outlineLevel="1" x14ac:dyDescent="0.25">
      <c r="B1430" s="48">
        <v>12</v>
      </c>
      <c r="C1430" s="49" t="s">
        <v>118</v>
      </c>
      <c r="D1430" s="50" t="s">
        <v>35</v>
      </c>
      <c r="E1430" s="51">
        <v>240</v>
      </c>
      <c r="F1430" s="48">
        <v>2019</v>
      </c>
      <c r="G1430" s="52" t="s">
        <v>36</v>
      </c>
      <c r="H1430" s="53"/>
      <c r="I1430" s="54">
        <v>742.50000000000011</v>
      </c>
      <c r="J1430" s="53"/>
      <c r="K1430" s="54">
        <v>558.14</v>
      </c>
      <c r="L1430" s="53"/>
      <c r="M1430" s="54">
        <v>669.06</v>
      </c>
      <c r="N1430" s="54">
        <f t="shared" si="341"/>
        <v>0</v>
      </c>
      <c r="O1430" s="54">
        <f t="shared" si="342"/>
        <v>0</v>
      </c>
      <c r="P1430" s="54">
        <f t="shared" si="343"/>
        <v>0</v>
      </c>
      <c r="Q1430">
        <f t="shared" si="344"/>
        <v>0</v>
      </c>
      <c r="R1430">
        <f t="shared" si="345"/>
        <v>0</v>
      </c>
      <c r="S1430">
        <f t="shared" si="346"/>
        <v>0</v>
      </c>
      <c r="Y1430" t="s">
        <v>52</v>
      </c>
      <c r="Z1430" t="s">
        <v>478</v>
      </c>
    </row>
    <row r="1431" spans="2:26" ht="15.75" hidden="1" outlineLevel="1" x14ac:dyDescent="0.25">
      <c r="B1431" s="48">
        <v>13</v>
      </c>
      <c r="C1431" s="49" t="s">
        <v>119</v>
      </c>
      <c r="D1431" s="50" t="s">
        <v>35</v>
      </c>
      <c r="E1431" s="51">
        <v>240</v>
      </c>
      <c r="F1431" s="48">
        <v>2019</v>
      </c>
      <c r="G1431" s="52" t="s">
        <v>36</v>
      </c>
      <c r="H1431" s="53"/>
      <c r="I1431" s="54">
        <v>742.50000000000011</v>
      </c>
      <c r="J1431" s="53"/>
      <c r="K1431" s="54">
        <v>558.14</v>
      </c>
      <c r="L1431" s="53"/>
      <c r="M1431" s="54">
        <v>669.06</v>
      </c>
      <c r="N1431" s="54">
        <f t="shared" si="341"/>
        <v>0</v>
      </c>
      <c r="O1431" s="54">
        <f t="shared" si="342"/>
        <v>0</v>
      </c>
      <c r="P1431" s="54">
        <f t="shared" si="343"/>
        <v>0</v>
      </c>
      <c r="Q1431">
        <f t="shared" si="344"/>
        <v>0</v>
      </c>
      <c r="R1431">
        <f t="shared" si="345"/>
        <v>0</v>
      </c>
      <c r="S1431">
        <f t="shared" si="346"/>
        <v>0</v>
      </c>
      <c r="Y1431" t="s">
        <v>52</v>
      </c>
      <c r="Z1431" t="s">
        <v>478</v>
      </c>
    </row>
    <row r="1432" spans="2:26" ht="15.75" hidden="1" outlineLevel="1" x14ac:dyDescent="0.25">
      <c r="B1432" s="48">
        <v>14</v>
      </c>
      <c r="C1432" s="49" t="s">
        <v>120</v>
      </c>
      <c r="D1432" s="50" t="s">
        <v>35</v>
      </c>
      <c r="E1432" s="51">
        <v>240</v>
      </c>
      <c r="F1432" s="48">
        <v>2019</v>
      </c>
      <c r="G1432" s="52" t="s">
        <v>36</v>
      </c>
      <c r="H1432" s="53"/>
      <c r="I1432" s="54">
        <v>742.50000000000011</v>
      </c>
      <c r="J1432" s="53"/>
      <c r="K1432" s="54">
        <v>558.14</v>
      </c>
      <c r="L1432" s="53"/>
      <c r="M1432" s="54">
        <v>669.06</v>
      </c>
      <c r="N1432" s="54">
        <f t="shared" si="341"/>
        <v>0</v>
      </c>
      <c r="O1432" s="54">
        <f t="shared" si="342"/>
        <v>0</v>
      </c>
      <c r="P1432" s="54">
        <f t="shared" si="343"/>
        <v>0</v>
      </c>
      <c r="Q1432">
        <f t="shared" si="344"/>
        <v>0</v>
      </c>
      <c r="R1432">
        <f t="shared" si="345"/>
        <v>0</v>
      </c>
      <c r="S1432">
        <f t="shared" si="346"/>
        <v>0</v>
      </c>
      <c r="Y1432" t="s">
        <v>52</v>
      </c>
      <c r="Z1432" t="s">
        <v>478</v>
      </c>
    </row>
    <row r="1433" spans="2:26" ht="18.75" hidden="1" outlineLevel="1" x14ac:dyDescent="0.25">
      <c r="B1433" s="93" t="s">
        <v>48</v>
      </c>
      <c r="C1433" s="94"/>
      <c r="D1433" s="94"/>
      <c r="E1433" s="94"/>
      <c r="F1433" s="94"/>
      <c r="G1433" s="94"/>
      <c r="H1433" s="94"/>
      <c r="I1433" s="94"/>
      <c r="J1433" s="94"/>
      <c r="K1433" s="94"/>
      <c r="L1433" s="94"/>
      <c r="M1433" s="94"/>
      <c r="N1433" s="94"/>
      <c r="O1433" s="94"/>
      <c r="P1433" s="95"/>
      <c r="Z1433" t="s">
        <v>478</v>
      </c>
    </row>
    <row r="1434" spans="2:26" ht="15.75" hidden="1" outlineLevel="1" x14ac:dyDescent="0.25">
      <c r="B1434" s="48">
        <v>1</v>
      </c>
      <c r="C1434" s="49" t="s">
        <v>479</v>
      </c>
      <c r="D1434" s="50" t="s">
        <v>35</v>
      </c>
      <c r="E1434" s="51">
        <v>192</v>
      </c>
      <c r="F1434" s="48">
        <v>2017</v>
      </c>
      <c r="G1434" s="52" t="s">
        <v>36</v>
      </c>
      <c r="H1434" s="53"/>
      <c r="I1434" s="54">
        <v>756.80000000000007</v>
      </c>
      <c r="J1434" s="53"/>
      <c r="K1434" s="54">
        <v>568.76</v>
      </c>
      <c r="L1434" s="53"/>
      <c r="M1434" s="54">
        <v>682.04</v>
      </c>
      <c r="N1434" s="54">
        <f>IF(F1434=2017,H1434*I1434+J1434*K1434+L1434*M1434,0)</f>
        <v>0</v>
      </c>
      <c r="O1434" s="54">
        <f>IF(F1434=2018,H1434*I1434+J1434*K1434+L1434*M1434,0)</f>
        <v>0</v>
      </c>
      <c r="P1434" s="54">
        <f>IF(F1434=2019,H1434*I1434+J1434*K1434+L1434*M1434,0)</f>
        <v>0</v>
      </c>
      <c r="Q1434">
        <f>H1434*I1434</f>
        <v>0</v>
      </c>
      <c r="R1434">
        <f>J1434*K1434</f>
        <v>0</v>
      </c>
      <c r="S1434">
        <f>L1434*M1434</f>
        <v>0</v>
      </c>
      <c r="Y1434" t="s">
        <v>480</v>
      </c>
      <c r="Z1434" t="s">
        <v>478</v>
      </c>
    </row>
    <row r="1435" spans="2:26" ht="30" hidden="1" outlineLevel="1" x14ac:dyDescent="0.25">
      <c r="B1435" s="48">
        <v>2</v>
      </c>
      <c r="C1435" s="49" t="s">
        <v>377</v>
      </c>
      <c r="D1435" s="50" t="s">
        <v>35</v>
      </c>
      <c r="E1435" s="51">
        <v>336</v>
      </c>
      <c r="F1435" s="48">
        <v>2017</v>
      </c>
      <c r="G1435" s="52" t="s">
        <v>36</v>
      </c>
      <c r="H1435" s="53"/>
      <c r="I1435" s="54">
        <v>738.1</v>
      </c>
      <c r="J1435" s="53"/>
      <c r="K1435" s="54">
        <v>554.6</v>
      </c>
      <c r="L1435" s="53"/>
      <c r="M1435" s="54">
        <v>665.52</v>
      </c>
      <c r="N1435" s="54">
        <f>IF(F1435=2017,H1435*I1435+J1435*K1435+L1435*M1435,0)</f>
        <v>0</v>
      </c>
      <c r="O1435" s="54">
        <f>IF(F1435=2018,H1435*I1435+J1435*K1435+L1435*M1435,0)</f>
        <v>0</v>
      </c>
      <c r="P1435" s="54">
        <f>IF(F1435=2019,H1435*I1435+J1435*K1435+L1435*M1435,0)</f>
        <v>0</v>
      </c>
      <c r="Q1435">
        <f>H1435*I1435</f>
        <v>0</v>
      </c>
      <c r="R1435">
        <f>J1435*K1435</f>
        <v>0</v>
      </c>
      <c r="S1435">
        <f>L1435*M1435</f>
        <v>0</v>
      </c>
      <c r="Y1435" t="s">
        <v>378</v>
      </c>
      <c r="Z1435" t="s">
        <v>478</v>
      </c>
    </row>
    <row r="1436" spans="2:26" ht="15.75" hidden="1" outlineLevel="1" x14ac:dyDescent="0.25">
      <c r="B1436" s="48">
        <v>3</v>
      </c>
      <c r="C1436" s="49" t="s">
        <v>388</v>
      </c>
      <c r="D1436" s="50" t="s">
        <v>35</v>
      </c>
      <c r="E1436" s="51">
        <v>320</v>
      </c>
      <c r="F1436" s="48">
        <v>2019</v>
      </c>
      <c r="G1436" s="52" t="s">
        <v>36</v>
      </c>
      <c r="H1436" s="53"/>
      <c r="I1436" s="54">
        <v>742.50000000000011</v>
      </c>
      <c r="J1436" s="53"/>
      <c r="K1436" s="54">
        <v>558.14</v>
      </c>
      <c r="L1436" s="53"/>
      <c r="M1436" s="54">
        <v>669.06</v>
      </c>
      <c r="N1436" s="54">
        <f>IF(F1436=2017,H1436*I1436+J1436*K1436+L1436*M1436,0)</f>
        <v>0</v>
      </c>
      <c r="O1436" s="54">
        <f>IF(F1436=2018,H1436*I1436+J1436*K1436+L1436*M1436,0)</f>
        <v>0</v>
      </c>
      <c r="P1436" s="54">
        <f>IF(F1436=2019,H1436*I1436+J1436*K1436+L1436*M1436,0)</f>
        <v>0</v>
      </c>
      <c r="Q1436">
        <f>H1436*I1436</f>
        <v>0</v>
      </c>
      <c r="R1436">
        <f>J1436*K1436</f>
        <v>0</v>
      </c>
      <c r="S1436">
        <f>L1436*M1436</f>
        <v>0</v>
      </c>
      <c r="Y1436" t="s">
        <v>52</v>
      </c>
      <c r="Z1436" t="s">
        <v>478</v>
      </c>
    </row>
    <row r="1437" spans="2:26" ht="30" hidden="1" outlineLevel="1" x14ac:dyDescent="0.25">
      <c r="B1437" s="48">
        <v>4</v>
      </c>
      <c r="C1437" s="49" t="s">
        <v>481</v>
      </c>
      <c r="D1437" s="50" t="s">
        <v>35</v>
      </c>
      <c r="E1437" s="51">
        <v>240</v>
      </c>
      <c r="F1437" s="48">
        <v>2019</v>
      </c>
      <c r="G1437" s="52" t="s">
        <v>36</v>
      </c>
      <c r="H1437" s="53"/>
      <c r="I1437" s="54">
        <v>742.50000000000011</v>
      </c>
      <c r="J1437" s="53"/>
      <c r="K1437" s="54">
        <v>558.14</v>
      </c>
      <c r="L1437" s="53"/>
      <c r="M1437" s="54">
        <v>669.06</v>
      </c>
      <c r="N1437" s="54">
        <f>IF(F1437=2017,H1437*I1437+J1437*K1437+L1437*M1437,0)</f>
        <v>0</v>
      </c>
      <c r="O1437" s="54">
        <f>IF(F1437=2018,H1437*I1437+J1437*K1437+L1437*M1437,0)</f>
        <v>0</v>
      </c>
      <c r="P1437" s="54">
        <f>IF(F1437=2019,H1437*I1437+J1437*K1437+L1437*M1437,0)</f>
        <v>0</v>
      </c>
      <c r="Q1437">
        <f>H1437*I1437</f>
        <v>0</v>
      </c>
      <c r="R1437">
        <f>J1437*K1437</f>
        <v>0</v>
      </c>
      <c r="S1437">
        <f>L1437*M1437</f>
        <v>0</v>
      </c>
      <c r="Y1437" t="s">
        <v>52</v>
      </c>
      <c r="Z1437" t="s">
        <v>478</v>
      </c>
    </row>
    <row r="1438" spans="2:26" ht="30" hidden="1" outlineLevel="1" x14ac:dyDescent="0.25">
      <c r="B1438" s="48">
        <v>5</v>
      </c>
      <c r="C1438" s="49" t="s">
        <v>383</v>
      </c>
      <c r="D1438" s="50" t="s">
        <v>35</v>
      </c>
      <c r="E1438" s="51">
        <v>320</v>
      </c>
      <c r="F1438" s="48">
        <v>2019</v>
      </c>
      <c r="G1438" s="52" t="s">
        <v>36</v>
      </c>
      <c r="H1438" s="53"/>
      <c r="I1438" s="54">
        <v>742.50000000000011</v>
      </c>
      <c r="J1438" s="53"/>
      <c r="K1438" s="54">
        <v>558.14</v>
      </c>
      <c r="L1438" s="53"/>
      <c r="M1438" s="54">
        <v>669.06</v>
      </c>
      <c r="N1438" s="54">
        <f>IF(F1438=2017,H1438*I1438+J1438*K1438+L1438*M1438,0)</f>
        <v>0</v>
      </c>
      <c r="O1438" s="54">
        <f>IF(F1438=2018,H1438*I1438+J1438*K1438+L1438*M1438,0)</f>
        <v>0</v>
      </c>
      <c r="P1438" s="54">
        <f>IF(F1438=2019,H1438*I1438+J1438*K1438+L1438*M1438,0)</f>
        <v>0</v>
      </c>
      <c r="Q1438">
        <f>H1438*I1438</f>
        <v>0</v>
      </c>
      <c r="R1438">
        <f>J1438*K1438</f>
        <v>0</v>
      </c>
      <c r="S1438">
        <f>L1438*M1438</f>
        <v>0</v>
      </c>
      <c r="Y1438" t="s">
        <v>52</v>
      </c>
      <c r="Z1438" t="s">
        <v>478</v>
      </c>
    </row>
    <row r="1439" spans="2:26" hidden="1" outlineLevel="1" x14ac:dyDescent="0.25">
      <c r="Z1439" t="s">
        <v>478</v>
      </c>
    </row>
    <row r="1440" spans="2:26" ht="18.75" hidden="1" outlineLevel="1" x14ac:dyDescent="0.25">
      <c r="B1440" s="39" t="s">
        <v>68</v>
      </c>
      <c r="C1440" s="40"/>
      <c r="D1440" s="55"/>
      <c r="E1440" s="41"/>
      <c r="F1440" s="56"/>
      <c r="G1440" s="40"/>
      <c r="H1440" s="41"/>
      <c r="I1440" s="42"/>
      <c r="J1440" s="56"/>
      <c r="K1440" s="42"/>
      <c r="L1440" s="41"/>
      <c r="M1440" s="42"/>
      <c r="N1440" s="41"/>
      <c r="O1440" s="41"/>
      <c r="P1440" s="56"/>
      <c r="Z1440" t="s">
        <v>478</v>
      </c>
    </row>
    <row r="1441" spans="2:26" ht="51" hidden="1" outlineLevel="1" x14ac:dyDescent="0.25">
      <c r="B1441" s="43" t="s">
        <v>23</v>
      </c>
      <c r="C1441" s="44" t="s">
        <v>24</v>
      </c>
      <c r="D1441" s="44" t="s">
        <v>25</v>
      </c>
      <c r="E1441" s="44" t="s">
        <v>26</v>
      </c>
      <c r="F1441" s="44" t="s">
        <v>27</v>
      </c>
      <c r="G1441" s="44" t="s">
        <v>28</v>
      </c>
      <c r="H1441" s="44" t="s">
        <v>69</v>
      </c>
      <c r="I1441" s="45" t="s">
        <v>69</v>
      </c>
      <c r="J1441" s="44" t="s">
        <v>622</v>
      </c>
      <c r="K1441" s="45" t="s">
        <v>70</v>
      </c>
      <c r="L1441" s="44" t="s">
        <v>623</v>
      </c>
      <c r="M1441" s="45" t="s">
        <v>71</v>
      </c>
      <c r="N1441" s="46">
        <v>2017</v>
      </c>
      <c r="O1441" s="46">
        <v>2018</v>
      </c>
      <c r="P1441" s="47">
        <v>2019</v>
      </c>
      <c r="Z1441" t="s">
        <v>478</v>
      </c>
    </row>
    <row r="1442" spans="2:26" ht="18.75" hidden="1" outlineLevel="1" x14ac:dyDescent="0.25">
      <c r="B1442" s="93" t="s">
        <v>87</v>
      </c>
      <c r="C1442" s="94"/>
      <c r="D1442" s="94"/>
      <c r="E1442" s="94"/>
      <c r="F1442" s="94"/>
      <c r="G1442" s="94"/>
      <c r="H1442" s="94"/>
      <c r="I1442" s="94"/>
      <c r="J1442" s="94"/>
      <c r="K1442" s="94"/>
      <c r="L1442" s="94"/>
      <c r="M1442" s="94"/>
      <c r="N1442" s="94"/>
      <c r="O1442" s="94"/>
      <c r="P1442" s="95"/>
      <c r="Z1442" t="s">
        <v>478</v>
      </c>
    </row>
    <row r="1443" spans="2:26" ht="30" hidden="1" outlineLevel="1" x14ac:dyDescent="0.25">
      <c r="B1443" s="48">
        <v>1</v>
      </c>
      <c r="C1443" s="49" t="s">
        <v>88</v>
      </c>
      <c r="D1443" s="50" t="s">
        <v>72</v>
      </c>
      <c r="E1443" s="51"/>
      <c r="F1443" s="48">
        <v>2018</v>
      </c>
      <c r="G1443" s="52" t="s">
        <v>73</v>
      </c>
      <c r="H1443" s="57" t="s">
        <v>69</v>
      </c>
      <c r="I1443" s="58" t="s">
        <v>69</v>
      </c>
      <c r="J1443" s="53"/>
      <c r="K1443" s="54">
        <v>838</v>
      </c>
      <c r="L1443" s="53"/>
      <c r="M1443" s="54">
        <v>1004</v>
      </c>
      <c r="N1443" s="59">
        <f>IF(F1443=2017,J1443*K1443+L1443*M1443,0)</f>
        <v>0</v>
      </c>
      <c r="O1443" s="54">
        <f>IF(F1443=2018,J1443*K1443+L1443*M1443,0)</f>
        <v>0</v>
      </c>
      <c r="P1443" s="54">
        <f>IF(F1443=2019,J1443*K1443+L1443*M1443,0)</f>
        <v>0</v>
      </c>
      <c r="T1443">
        <f>J1443*K1443</f>
        <v>0</v>
      </c>
      <c r="U1443">
        <f>L1443*M1443</f>
        <v>0</v>
      </c>
      <c r="Y1443" t="s">
        <v>52</v>
      </c>
      <c r="Z1443" t="s">
        <v>478</v>
      </c>
    </row>
    <row r="1444" spans="2:26" ht="30" hidden="1" outlineLevel="1" x14ac:dyDescent="0.25">
      <c r="B1444" s="48">
        <v>2</v>
      </c>
      <c r="C1444" s="49" t="s">
        <v>92</v>
      </c>
      <c r="D1444" s="50" t="s">
        <v>72</v>
      </c>
      <c r="E1444" s="51"/>
      <c r="F1444" s="48">
        <v>2018</v>
      </c>
      <c r="G1444" s="52" t="s">
        <v>73</v>
      </c>
      <c r="H1444" s="57" t="s">
        <v>69</v>
      </c>
      <c r="I1444" s="58" t="s">
        <v>69</v>
      </c>
      <c r="J1444" s="53"/>
      <c r="K1444" s="54">
        <v>791</v>
      </c>
      <c r="L1444" s="53"/>
      <c r="M1444" s="54">
        <v>947</v>
      </c>
      <c r="N1444" s="59">
        <f>IF(F1444=2017,J1444*K1444+L1444*M1444,0)</f>
        <v>0</v>
      </c>
      <c r="O1444" s="54">
        <f>IF(F1444=2018,J1444*K1444+L1444*M1444,0)</f>
        <v>0</v>
      </c>
      <c r="P1444" s="54">
        <f>IF(F1444=2019,J1444*K1444+L1444*M1444,0)</f>
        <v>0</v>
      </c>
      <c r="T1444">
        <f>J1444*K1444</f>
        <v>0</v>
      </c>
      <c r="U1444">
        <f>L1444*M1444</f>
        <v>0</v>
      </c>
      <c r="Y1444" t="s">
        <v>52</v>
      </c>
      <c r="Z1444" t="s">
        <v>478</v>
      </c>
    </row>
    <row r="1445" spans="2:26" ht="30" hidden="1" outlineLevel="1" x14ac:dyDescent="0.25">
      <c r="B1445" s="48">
        <v>3</v>
      </c>
      <c r="C1445" s="49" t="s">
        <v>95</v>
      </c>
      <c r="D1445" s="50" t="s">
        <v>72</v>
      </c>
      <c r="E1445" s="51"/>
      <c r="F1445" s="48">
        <v>2018</v>
      </c>
      <c r="G1445" s="52" t="s">
        <v>73</v>
      </c>
      <c r="H1445" s="57" t="s">
        <v>69</v>
      </c>
      <c r="I1445" s="58" t="s">
        <v>69</v>
      </c>
      <c r="J1445" s="53"/>
      <c r="K1445" s="54">
        <v>659</v>
      </c>
      <c r="L1445" s="53"/>
      <c r="M1445" s="54">
        <v>791</v>
      </c>
      <c r="N1445" s="59">
        <f>IF(F1445=2017,J1445*K1445+L1445*M1445,0)</f>
        <v>0</v>
      </c>
      <c r="O1445" s="54">
        <f>IF(F1445=2018,J1445*K1445+L1445*M1445,0)</f>
        <v>0</v>
      </c>
      <c r="P1445" s="54">
        <f>IF(F1445=2019,J1445*K1445+L1445*M1445,0)</f>
        <v>0</v>
      </c>
      <c r="T1445">
        <f>J1445*K1445</f>
        <v>0</v>
      </c>
      <c r="U1445">
        <f>L1445*M1445</f>
        <v>0</v>
      </c>
      <c r="Y1445" t="s">
        <v>52</v>
      </c>
      <c r="Z1445" t="s">
        <v>478</v>
      </c>
    </row>
    <row r="1446" spans="2:26" ht="18.75" hidden="1" outlineLevel="1" x14ac:dyDescent="0.25">
      <c r="B1446" s="93" t="s">
        <v>33</v>
      </c>
      <c r="C1446" s="94"/>
      <c r="D1446" s="94"/>
      <c r="E1446" s="94"/>
      <c r="F1446" s="94"/>
      <c r="G1446" s="94"/>
      <c r="H1446" s="94"/>
      <c r="I1446" s="94"/>
      <c r="J1446" s="94"/>
      <c r="K1446" s="94"/>
      <c r="L1446" s="94"/>
      <c r="M1446" s="94"/>
      <c r="N1446" s="94"/>
      <c r="O1446" s="94"/>
      <c r="P1446" s="95"/>
      <c r="Z1446" t="s">
        <v>478</v>
      </c>
    </row>
    <row r="1447" spans="2:26" ht="30" hidden="1" outlineLevel="1" x14ac:dyDescent="0.25">
      <c r="B1447" s="48">
        <v>1</v>
      </c>
      <c r="C1447" s="49" t="s">
        <v>98</v>
      </c>
      <c r="D1447" s="50" t="s">
        <v>72</v>
      </c>
      <c r="E1447" s="51"/>
      <c r="F1447" s="48">
        <v>2018</v>
      </c>
      <c r="G1447" s="52" t="s">
        <v>73</v>
      </c>
      <c r="H1447" s="57" t="s">
        <v>69</v>
      </c>
      <c r="I1447" s="58" t="s">
        <v>69</v>
      </c>
      <c r="J1447" s="53"/>
      <c r="K1447" s="54">
        <v>701</v>
      </c>
      <c r="L1447" s="53"/>
      <c r="M1447" s="54">
        <v>839</v>
      </c>
      <c r="N1447" s="59">
        <f t="shared" ref="N1447:N1458" si="347">IF(F1447=2017,J1447*K1447+L1447*M1447,0)</f>
        <v>0</v>
      </c>
      <c r="O1447" s="54">
        <f t="shared" ref="O1447:O1458" si="348">IF(F1447=2018,J1447*K1447+L1447*M1447,0)</f>
        <v>0</v>
      </c>
      <c r="P1447" s="54">
        <f t="shared" ref="P1447:P1458" si="349">IF(F1447=2019,J1447*K1447+L1447*M1447,0)</f>
        <v>0</v>
      </c>
      <c r="T1447">
        <f t="shared" ref="T1447:T1458" si="350">J1447*K1447</f>
        <v>0</v>
      </c>
      <c r="U1447">
        <f t="shared" ref="U1447:U1458" si="351">L1447*M1447</f>
        <v>0</v>
      </c>
      <c r="Y1447" t="s">
        <v>52</v>
      </c>
      <c r="Z1447" t="s">
        <v>478</v>
      </c>
    </row>
    <row r="1448" spans="2:26" ht="30" hidden="1" outlineLevel="1" x14ac:dyDescent="0.25">
      <c r="B1448" s="48">
        <v>2</v>
      </c>
      <c r="C1448" s="49" t="s">
        <v>100</v>
      </c>
      <c r="D1448" s="50" t="s">
        <v>72</v>
      </c>
      <c r="E1448" s="51"/>
      <c r="F1448" s="48">
        <v>2017</v>
      </c>
      <c r="G1448" s="52" t="s">
        <v>73</v>
      </c>
      <c r="H1448" s="57" t="s">
        <v>69</v>
      </c>
      <c r="I1448" s="58" t="s">
        <v>69</v>
      </c>
      <c r="J1448" s="53"/>
      <c r="K1448" s="54">
        <v>701</v>
      </c>
      <c r="L1448" s="53"/>
      <c r="M1448" s="54">
        <v>839</v>
      </c>
      <c r="N1448" s="59">
        <f t="shared" si="347"/>
        <v>0</v>
      </c>
      <c r="O1448" s="54">
        <f t="shared" si="348"/>
        <v>0</v>
      </c>
      <c r="P1448" s="54">
        <f t="shared" si="349"/>
        <v>0</v>
      </c>
      <c r="T1448">
        <f t="shared" si="350"/>
        <v>0</v>
      </c>
      <c r="U1448">
        <f t="shared" si="351"/>
        <v>0</v>
      </c>
      <c r="Y1448" t="s">
        <v>52</v>
      </c>
      <c r="Z1448" t="s">
        <v>478</v>
      </c>
    </row>
    <row r="1449" spans="2:26" ht="30" hidden="1" outlineLevel="1" x14ac:dyDescent="0.25">
      <c r="B1449" s="48">
        <v>3</v>
      </c>
      <c r="C1449" s="49" t="s">
        <v>102</v>
      </c>
      <c r="D1449" s="50" t="s">
        <v>72</v>
      </c>
      <c r="E1449" s="51"/>
      <c r="F1449" s="48">
        <v>2018</v>
      </c>
      <c r="G1449" s="52" t="s">
        <v>73</v>
      </c>
      <c r="H1449" s="57" t="s">
        <v>69</v>
      </c>
      <c r="I1449" s="58" t="s">
        <v>69</v>
      </c>
      <c r="J1449" s="53"/>
      <c r="K1449" s="54">
        <v>701</v>
      </c>
      <c r="L1449" s="53"/>
      <c r="M1449" s="54">
        <v>839</v>
      </c>
      <c r="N1449" s="59">
        <f t="shared" si="347"/>
        <v>0</v>
      </c>
      <c r="O1449" s="54">
        <f t="shared" si="348"/>
        <v>0</v>
      </c>
      <c r="P1449" s="54">
        <f t="shared" si="349"/>
        <v>0</v>
      </c>
      <c r="T1449">
        <f t="shared" si="350"/>
        <v>0</v>
      </c>
      <c r="U1449">
        <f t="shared" si="351"/>
        <v>0</v>
      </c>
      <c r="Y1449" t="s">
        <v>52</v>
      </c>
      <c r="Z1449" t="s">
        <v>478</v>
      </c>
    </row>
    <row r="1450" spans="2:26" ht="30" hidden="1" outlineLevel="1" x14ac:dyDescent="0.25">
      <c r="B1450" s="48">
        <v>4</v>
      </c>
      <c r="C1450" s="49" t="s">
        <v>104</v>
      </c>
      <c r="D1450" s="50" t="s">
        <v>72</v>
      </c>
      <c r="E1450" s="51"/>
      <c r="F1450" s="48">
        <v>2018</v>
      </c>
      <c r="G1450" s="52" t="s">
        <v>73</v>
      </c>
      <c r="H1450" s="57" t="s">
        <v>69</v>
      </c>
      <c r="I1450" s="58" t="s">
        <v>69</v>
      </c>
      <c r="J1450" s="53"/>
      <c r="K1450" s="54">
        <v>701</v>
      </c>
      <c r="L1450" s="53"/>
      <c r="M1450" s="54">
        <v>839</v>
      </c>
      <c r="N1450" s="59">
        <f t="shared" si="347"/>
        <v>0</v>
      </c>
      <c r="O1450" s="54">
        <f t="shared" si="348"/>
        <v>0</v>
      </c>
      <c r="P1450" s="54">
        <f t="shared" si="349"/>
        <v>0</v>
      </c>
      <c r="T1450">
        <f t="shared" si="350"/>
        <v>0</v>
      </c>
      <c r="U1450">
        <f t="shared" si="351"/>
        <v>0</v>
      </c>
      <c r="Y1450" t="s">
        <v>52</v>
      </c>
      <c r="Z1450" t="s">
        <v>478</v>
      </c>
    </row>
    <row r="1451" spans="2:26" ht="30" hidden="1" outlineLevel="1" x14ac:dyDescent="0.25">
      <c r="B1451" s="48">
        <v>5</v>
      </c>
      <c r="C1451" s="49" t="s">
        <v>106</v>
      </c>
      <c r="D1451" s="50" t="s">
        <v>72</v>
      </c>
      <c r="E1451" s="51"/>
      <c r="F1451" s="48">
        <v>2018</v>
      </c>
      <c r="G1451" s="52" t="s">
        <v>73</v>
      </c>
      <c r="H1451" s="57" t="s">
        <v>69</v>
      </c>
      <c r="I1451" s="58" t="s">
        <v>69</v>
      </c>
      <c r="J1451" s="53"/>
      <c r="K1451" s="54">
        <v>701</v>
      </c>
      <c r="L1451" s="53"/>
      <c r="M1451" s="54">
        <v>839</v>
      </c>
      <c r="N1451" s="59">
        <f t="shared" si="347"/>
        <v>0</v>
      </c>
      <c r="O1451" s="54">
        <f t="shared" si="348"/>
        <v>0</v>
      </c>
      <c r="P1451" s="54">
        <f t="shared" si="349"/>
        <v>0</v>
      </c>
      <c r="T1451">
        <f t="shared" si="350"/>
        <v>0</v>
      </c>
      <c r="U1451">
        <f t="shared" si="351"/>
        <v>0</v>
      </c>
      <c r="Y1451" t="s">
        <v>52</v>
      </c>
      <c r="Z1451" t="s">
        <v>478</v>
      </c>
    </row>
    <row r="1452" spans="2:26" ht="30" hidden="1" outlineLevel="1" x14ac:dyDescent="0.25">
      <c r="B1452" s="48">
        <v>6</v>
      </c>
      <c r="C1452" s="49" t="s">
        <v>109</v>
      </c>
      <c r="D1452" s="50" t="s">
        <v>72</v>
      </c>
      <c r="E1452" s="51"/>
      <c r="F1452" s="48">
        <v>2017</v>
      </c>
      <c r="G1452" s="52" t="s">
        <v>73</v>
      </c>
      <c r="H1452" s="57" t="s">
        <v>69</v>
      </c>
      <c r="I1452" s="58" t="s">
        <v>69</v>
      </c>
      <c r="J1452" s="53"/>
      <c r="K1452" s="54">
        <v>701</v>
      </c>
      <c r="L1452" s="53"/>
      <c r="M1452" s="54">
        <v>839</v>
      </c>
      <c r="N1452" s="59">
        <f t="shared" si="347"/>
        <v>0</v>
      </c>
      <c r="O1452" s="54">
        <f t="shared" si="348"/>
        <v>0</v>
      </c>
      <c r="P1452" s="54">
        <f t="shared" si="349"/>
        <v>0</v>
      </c>
      <c r="T1452">
        <f t="shared" si="350"/>
        <v>0</v>
      </c>
      <c r="U1452">
        <f t="shared" si="351"/>
        <v>0</v>
      </c>
      <c r="Y1452" t="s">
        <v>130</v>
      </c>
      <c r="Z1452" t="s">
        <v>478</v>
      </c>
    </row>
    <row r="1453" spans="2:26" ht="30" hidden="1" outlineLevel="1" x14ac:dyDescent="0.25">
      <c r="B1453" s="48">
        <v>7</v>
      </c>
      <c r="C1453" s="49" t="s">
        <v>111</v>
      </c>
      <c r="D1453" s="50" t="s">
        <v>72</v>
      </c>
      <c r="E1453" s="51"/>
      <c r="F1453" s="48">
        <v>2018</v>
      </c>
      <c r="G1453" s="52" t="s">
        <v>73</v>
      </c>
      <c r="H1453" s="57" t="s">
        <v>69</v>
      </c>
      <c r="I1453" s="58" t="s">
        <v>69</v>
      </c>
      <c r="J1453" s="53"/>
      <c r="K1453" s="54">
        <v>701</v>
      </c>
      <c r="L1453" s="53"/>
      <c r="M1453" s="54">
        <v>839</v>
      </c>
      <c r="N1453" s="59">
        <f t="shared" si="347"/>
        <v>0</v>
      </c>
      <c r="O1453" s="54">
        <f t="shared" si="348"/>
        <v>0</v>
      </c>
      <c r="P1453" s="54">
        <f t="shared" si="349"/>
        <v>0</v>
      </c>
      <c r="T1453">
        <f t="shared" si="350"/>
        <v>0</v>
      </c>
      <c r="U1453">
        <f t="shared" si="351"/>
        <v>0</v>
      </c>
      <c r="Y1453" t="s">
        <v>52</v>
      </c>
      <c r="Z1453" t="s">
        <v>478</v>
      </c>
    </row>
    <row r="1454" spans="2:26" ht="30" hidden="1" outlineLevel="1" x14ac:dyDescent="0.25">
      <c r="B1454" s="48">
        <v>8</v>
      </c>
      <c r="C1454" s="49" t="s">
        <v>114</v>
      </c>
      <c r="D1454" s="50" t="s">
        <v>72</v>
      </c>
      <c r="E1454" s="51"/>
      <c r="F1454" s="48">
        <v>2018</v>
      </c>
      <c r="G1454" s="52" t="s">
        <v>73</v>
      </c>
      <c r="H1454" s="57" t="s">
        <v>69</v>
      </c>
      <c r="I1454" s="58" t="s">
        <v>69</v>
      </c>
      <c r="J1454" s="53"/>
      <c r="K1454" s="54">
        <v>701</v>
      </c>
      <c r="L1454" s="53"/>
      <c r="M1454" s="54">
        <v>839</v>
      </c>
      <c r="N1454" s="59">
        <f t="shared" si="347"/>
        <v>0</v>
      </c>
      <c r="O1454" s="54">
        <f t="shared" si="348"/>
        <v>0</v>
      </c>
      <c r="P1454" s="54">
        <f t="shared" si="349"/>
        <v>0</v>
      </c>
      <c r="T1454">
        <f t="shared" si="350"/>
        <v>0</v>
      </c>
      <c r="U1454">
        <f t="shared" si="351"/>
        <v>0</v>
      </c>
      <c r="Y1454" t="s">
        <v>52</v>
      </c>
      <c r="Z1454" t="s">
        <v>478</v>
      </c>
    </row>
    <row r="1455" spans="2:26" ht="30" hidden="1" outlineLevel="1" x14ac:dyDescent="0.25">
      <c r="B1455" s="48">
        <v>9</v>
      </c>
      <c r="C1455" s="49" t="s">
        <v>116</v>
      </c>
      <c r="D1455" s="50" t="s">
        <v>72</v>
      </c>
      <c r="E1455" s="51"/>
      <c r="F1455" s="48">
        <v>2017</v>
      </c>
      <c r="G1455" s="52" t="s">
        <v>73</v>
      </c>
      <c r="H1455" s="57" t="s">
        <v>69</v>
      </c>
      <c r="I1455" s="58" t="s">
        <v>69</v>
      </c>
      <c r="J1455" s="53"/>
      <c r="K1455" s="54">
        <v>701</v>
      </c>
      <c r="L1455" s="53"/>
      <c r="M1455" s="54">
        <v>839</v>
      </c>
      <c r="N1455" s="59">
        <f t="shared" si="347"/>
        <v>0</v>
      </c>
      <c r="O1455" s="54">
        <f t="shared" si="348"/>
        <v>0</v>
      </c>
      <c r="P1455" s="54">
        <f t="shared" si="349"/>
        <v>0</v>
      </c>
      <c r="T1455">
        <f t="shared" si="350"/>
        <v>0</v>
      </c>
      <c r="U1455">
        <f t="shared" si="351"/>
        <v>0</v>
      </c>
      <c r="Y1455" t="s">
        <v>52</v>
      </c>
      <c r="Z1455" t="s">
        <v>478</v>
      </c>
    </row>
    <row r="1456" spans="2:26" ht="30" hidden="1" outlineLevel="1" x14ac:dyDescent="0.25">
      <c r="B1456" s="48">
        <v>10</v>
      </c>
      <c r="C1456" s="49" t="s">
        <v>118</v>
      </c>
      <c r="D1456" s="50" t="s">
        <v>72</v>
      </c>
      <c r="E1456" s="51"/>
      <c r="F1456" s="48">
        <v>2019</v>
      </c>
      <c r="G1456" s="52" t="s">
        <v>73</v>
      </c>
      <c r="H1456" s="57" t="s">
        <v>69</v>
      </c>
      <c r="I1456" s="58" t="s">
        <v>69</v>
      </c>
      <c r="J1456" s="53"/>
      <c r="K1456" s="54">
        <v>701</v>
      </c>
      <c r="L1456" s="53"/>
      <c r="M1456" s="54">
        <v>839</v>
      </c>
      <c r="N1456" s="59">
        <f t="shared" si="347"/>
        <v>0</v>
      </c>
      <c r="O1456" s="54">
        <f t="shared" si="348"/>
        <v>0</v>
      </c>
      <c r="P1456" s="54">
        <f t="shared" si="349"/>
        <v>0</v>
      </c>
      <c r="T1456">
        <f t="shared" si="350"/>
        <v>0</v>
      </c>
      <c r="U1456">
        <f t="shared" si="351"/>
        <v>0</v>
      </c>
      <c r="Y1456" t="s">
        <v>52</v>
      </c>
      <c r="Z1456" t="s">
        <v>478</v>
      </c>
    </row>
    <row r="1457" spans="2:26" ht="30" hidden="1" outlineLevel="1" x14ac:dyDescent="0.25">
      <c r="B1457" s="48">
        <v>11</v>
      </c>
      <c r="C1457" s="49" t="s">
        <v>119</v>
      </c>
      <c r="D1457" s="50" t="s">
        <v>72</v>
      </c>
      <c r="E1457" s="51"/>
      <c r="F1457" s="48">
        <v>2019</v>
      </c>
      <c r="G1457" s="52" t="s">
        <v>73</v>
      </c>
      <c r="H1457" s="57" t="s">
        <v>69</v>
      </c>
      <c r="I1457" s="58" t="s">
        <v>69</v>
      </c>
      <c r="J1457" s="53"/>
      <c r="K1457" s="54">
        <v>701</v>
      </c>
      <c r="L1457" s="53"/>
      <c r="M1457" s="54">
        <v>839</v>
      </c>
      <c r="N1457" s="59">
        <f t="shared" si="347"/>
        <v>0</v>
      </c>
      <c r="O1457" s="54">
        <f t="shared" si="348"/>
        <v>0</v>
      </c>
      <c r="P1457" s="54">
        <f t="shared" si="349"/>
        <v>0</v>
      </c>
      <c r="T1457">
        <f t="shared" si="350"/>
        <v>0</v>
      </c>
      <c r="U1457">
        <f t="shared" si="351"/>
        <v>0</v>
      </c>
      <c r="Y1457" t="s">
        <v>52</v>
      </c>
      <c r="Z1457" t="s">
        <v>478</v>
      </c>
    </row>
    <row r="1458" spans="2:26" ht="30" hidden="1" outlineLevel="1" x14ac:dyDescent="0.25">
      <c r="B1458" s="48">
        <v>12</v>
      </c>
      <c r="C1458" s="49" t="s">
        <v>120</v>
      </c>
      <c r="D1458" s="50" t="s">
        <v>72</v>
      </c>
      <c r="E1458" s="51"/>
      <c r="F1458" s="48">
        <v>2019</v>
      </c>
      <c r="G1458" s="52" t="s">
        <v>73</v>
      </c>
      <c r="H1458" s="57" t="s">
        <v>69</v>
      </c>
      <c r="I1458" s="58" t="s">
        <v>69</v>
      </c>
      <c r="J1458" s="53"/>
      <c r="K1458" s="54">
        <v>701</v>
      </c>
      <c r="L1458" s="53"/>
      <c r="M1458" s="54">
        <v>839</v>
      </c>
      <c r="N1458" s="59">
        <f t="shared" si="347"/>
        <v>0</v>
      </c>
      <c r="O1458" s="54">
        <f t="shared" si="348"/>
        <v>0</v>
      </c>
      <c r="P1458" s="54">
        <f t="shared" si="349"/>
        <v>0</v>
      </c>
      <c r="T1458">
        <f t="shared" si="350"/>
        <v>0</v>
      </c>
      <c r="U1458">
        <f t="shared" si="351"/>
        <v>0</v>
      </c>
      <c r="Y1458" t="s">
        <v>52</v>
      </c>
      <c r="Z1458" t="s">
        <v>478</v>
      </c>
    </row>
    <row r="1459" spans="2:26" ht="18.75" hidden="1" outlineLevel="1" x14ac:dyDescent="0.25">
      <c r="B1459" s="93" t="s">
        <v>48</v>
      </c>
      <c r="C1459" s="94"/>
      <c r="D1459" s="94"/>
      <c r="E1459" s="94"/>
      <c r="F1459" s="94"/>
      <c r="G1459" s="94"/>
      <c r="H1459" s="94"/>
      <c r="I1459" s="94"/>
      <c r="J1459" s="94"/>
      <c r="K1459" s="94"/>
      <c r="L1459" s="94"/>
      <c r="M1459" s="94"/>
      <c r="N1459" s="94"/>
      <c r="O1459" s="94"/>
      <c r="P1459" s="95"/>
      <c r="Z1459" t="s">
        <v>478</v>
      </c>
    </row>
    <row r="1460" spans="2:26" ht="30" hidden="1" outlineLevel="1" x14ac:dyDescent="0.25">
      <c r="B1460" s="48">
        <v>1</v>
      </c>
      <c r="C1460" s="49" t="s">
        <v>482</v>
      </c>
      <c r="D1460" s="50" t="s">
        <v>72</v>
      </c>
      <c r="E1460" s="51"/>
      <c r="F1460" s="48">
        <v>2018</v>
      </c>
      <c r="G1460" s="52" t="s">
        <v>73</v>
      </c>
      <c r="H1460" s="57" t="s">
        <v>69</v>
      </c>
      <c r="I1460" s="58" t="s">
        <v>69</v>
      </c>
      <c r="J1460" s="53"/>
      <c r="K1460" s="54">
        <v>711</v>
      </c>
      <c r="L1460" s="53"/>
      <c r="M1460" s="54">
        <v>853</v>
      </c>
      <c r="N1460" s="59">
        <f>IF(F1460=2017,J1460*K1460+L1460*M1460,0)</f>
        <v>0</v>
      </c>
      <c r="O1460" s="54">
        <f>IF(F1460=2018,J1460*K1460+L1460*M1460,0)</f>
        <v>0</v>
      </c>
      <c r="P1460" s="54">
        <f>IF(F1460=2019,J1460*K1460+L1460*M1460,0)</f>
        <v>0</v>
      </c>
      <c r="T1460">
        <f>J1460*K1460</f>
        <v>0</v>
      </c>
      <c r="U1460">
        <f>L1460*M1460</f>
        <v>0</v>
      </c>
      <c r="Y1460" t="s">
        <v>52</v>
      </c>
      <c r="Z1460" t="s">
        <v>478</v>
      </c>
    </row>
    <row r="1461" spans="2:26" ht="30" hidden="1" outlineLevel="1" x14ac:dyDescent="0.25">
      <c r="B1461" s="48">
        <v>2</v>
      </c>
      <c r="C1461" s="49" t="s">
        <v>483</v>
      </c>
      <c r="D1461" s="50" t="s">
        <v>72</v>
      </c>
      <c r="E1461" s="51"/>
      <c r="F1461" s="48">
        <v>2019</v>
      </c>
      <c r="G1461" s="52" t="s">
        <v>73</v>
      </c>
      <c r="H1461" s="57" t="s">
        <v>69</v>
      </c>
      <c r="I1461" s="58" t="s">
        <v>69</v>
      </c>
      <c r="J1461" s="53"/>
      <c r="K1461" s="54">
        <v>698</v>
      </c>
      <c r="L1461" s="53"/>
      <c r="M1461" s="54">
        <v>836</v>
      </c>
      <c r="N1461" s="59">
        <f>IF(F1461=2017,J1461*K1461+L1461*M1461,0)</f>
        <v>0</v>
      </c>
      <c r="O1461" s="54">
        <f>IF(F1461=2018,J1461*K1461+L1461*M1461,0)</f>
        <v>0</v>
      </c>
      <c r="P1461" s="54">
        <f>IF(F1461=2019,J1461*K1461+L1461*M1461,0)</f>
        <v>0</v>
      </c>
      <c r="T1461">
        <f>J1461*K1461</f>
        <v>0</v>
      </c>
      <c r="U1461">
        <f>L1461*M1461</f>
        <v>0</v>
      </c>
      <c r="Y1461" t="s">
        <v>52</v>
      </c>
      <c r="Z1461" t="s">
        <v>478</v>
      </c>
    </row>
    <row r="1462" spans="2:26" ht="30" hidden="1" outlineLevel="1" x14ac:dyDescent="0.25">
      <c r="B1462" s="48">
        <v>3</v>
      </c>
      <c r="C1462" s="49" t="s">
        <v>377</v>
      </c>
      <c r="D1462" s="50" t="s">
        <v>72</v>
      </c>
      <c r="E1462" s="51"/>
      <c r="F1462" s="48">
        <v>2017</v>
      </c>
      <c r="G1462" s="52" t="s">
        <v>73</v>
      </c>
      <c r="H1462" s="57" t="s">
        <v>69</v>
      </c>
      <c r="I1462" s="58" t="s">
        <v>69</v>
      </c>
      <c r="J1462" s="53"/>
      <c r="K1462" s="54">
        <v>693</v>
      </c>
      <c r="L1462" s="53"/>
      <c r="M1462" s="54">
        <v>832</v>
      </c>
      <c r="N1462" s="59">
        <f>IF(F1462=2017,J1462*K1462+L1462*M1462,0)</f>
        <v>0</v>
      </c>
      <c r="O1462" s="54">
        <f>IF(F1462=2018,J1462*K1462+L1462*M1462,0)</f>
        <v>0</v>
      </c>
      <c r="P1462" s="54">
        <f>IF(F1462=2019,J1462*K1462+L1462*M1462,0)</f>
        <v>0</v>
      </c>
      <c r="T1462">
        <f>J1462*K1462</f>
        <v>0</v>
      </c>
      <c r="U1462">
        <f>L1462*M1462</f>
        <v>0</v>
      </c>
      <c r="Y1462" t="s">
        <v>382</v>
      </c>
      <c r="Z1462" t="s">
        <v>478</v>
      </c>
    </row>
    <row r="1463" spans="2:26" ht="30" hidden="1" outlineLevel="1" x14ac:dyDescent="0.25">
      <c r="B1463" s="48">
        <v>4</v>
      </c>
      <c r="C1463" s="49" t="s">
        <v>481</v>
      </c>
      <c r="D1463" s="50" t="s">
        <v>72</v>
      </c>
      <c r="E1463" s="51"/>
      <c r="F1463" s="48">
        <v>2019</v>
      </c>
      <c r="G1463" s="52" t="s">
        <v>73</v>
      </c>
      <c r="H1463" s="57" t="s">
        <v>69</v>
      </c>
      <c r="I1463" s="58" t="s">
        <v>69</v>
      </c>
      <c r="J1463" s="53"/>
      <c r="K1463" s="54">
        <v>698</v>
      </c>
      <c r="L1463" s="53"/>
      <c r="M1463" s="54">
        <v>836</v>
      </c>
      <c r="N1463" s="59">
        <f>IF(F1463=2017,J1463*K1463+L1463*M1463,0)</f>
        <v>0</v>
      </c>
      <c r="O1463" s="54">
        <f>IF(F1463=2018,J1463*K1463+L1463*M1463,0)</f>
        <v>0</v>
      </c>
      <c r="P1463" s="54">
        <f>IF(F1463=2019,J1463*K1463+L1463*M1463,0)</f>
        <v>0</v>
      </c>
      <c r="T1463">
        <f>J1463*K1463</f>
        <v>0</v>
      </c>
      <c r="U1463">
        <f>L1463*M1463</f>
        <v>0</v>
      </c>
      <c r="Y1463" t="s">
        <v>52</v>
      </c>
      <c r="Z1463" t="s">
        <v>478</v>
      </c>
    </row>
    <row r="1464" spans="2:26" ht="30" hidden="1" outlineLevel="1" x14ac:dyDescent="0.25">
      <c r="B1464" s="48">
        <v>5</v>
      </c>
      <c r="C1464" s="49" t="s">
        <v>383</v>
      </c>
      <c r="D1464" s="50" t="s">
        <v>72</v>
      </c>
      <c r="E1464" s="51"/>
      <c r="F1464" s="48">
        <v>2019</v>
      </c>
      <c r="G1464" s="52" t="s">
        <v>73</v>
      </c>
      <c r="H1464" s="57" t="s">
        <v>69</v>
      </c>
      <c r="I1464" s="58" t="s">
        <v>69</v>
      </c>
      <c r="J1464" s="53"/>
      <c r="K1464" s="54">
        <v>698</v>
      </c>
      <c r="L1464" s="53"/>
      <c r="M1464" s="54">
        <v>836</v>
      </c>
      <c r="N1464" s="59">
        <f>IF(F1464=2017,J1464*K1464+L1464*M1464,0)</f>
        <v>0</v>
      </c>
      <c r="O1464" s="54">
        <f>IF(F1464=2018,J1464*K1464+L1464*M1464,0)</f>
        <v>0</v>
      </c>
      <c r="P1464" s="54">
        <f>IF(F1464=2019,J1464*K1464+L1464*M1464,0)</f>
        <v>0</v>
      </c>
      <c r="T1464">
        <f>J1464*K1464</f>
        <v>0</v>
      </c>
      <c r="U1464">
        <f>L1464*M1464</f>
        <v>0</v>
      </c>
      <c r="Y1464" t="s">
        <v>52</v>
      </c>
      <c r="Z1464" t="s">
        <v>478</v>
      </c>
    </row>
    <row r="1465" spans="2:26" hidden="1" outlineLevel="1" x14ac:dyDescent="0.25">
      <c r="Z1465" t="s">
        <v>478</v>
      </c>
    </row>
    <row r="1466" spans="2:26" ht="18.75" hidden="1" outlineLevel="1" x14ac:dyDescent="0.25">
      <c r="B1466" s="39" t="s">
        <v>79</v>
      </c>
      <c r="C1466" s="40"/>
      <c r="D1466" s="55"/>
      <c r="E1466" s="41"/>
      <c r="F1466" s="56"/>
      <c r="G1466" s="40"/>
      <c r="H1466" s="41"/>
      <c r="I1466" s="42"/>
      <c r="J1466" s="56"/>
      <c r="K1466" s="42"/>
      <c r="L1466" s="41"/>
      <c r="M1466" s="42"/>
      <c r="N1466" s="41"/>
      <c r="O1466" s="41"/>
      <c r="P1466" s="56"/>
      <c r="Z1466" t="s">
        <v>478</v>
      </c>
    </row>
    <row r="1467" spans="2:26" ht="38.25" hidden="1" outlineLevel="1" x14ac:dyDescent="0.25">
      <c r="B1467" s="43" t="s">
        <v>23</v>
      </c>
      <c r="C1467" s="44" t="s">
        <v>24</v>
      </c>
      <c r="D1467" s="44" t="s">
        <v>25</v>
      </c>
      <c r="E1467" s="44" t="s">
        <v>26</v>
      </c>
      <c r="F1467" s="44" t="s">
        <v>27</v>
      </c>
      <c r="G1467" s="44" t="s">
        <v>28</v>
      </c>
      <c r="H1467" s="44" t="s">
        <v>69</v>
      </c>
      <c r="I1467" s="45" t="s">
        <v>69</v>
      </c>
      <c r="J1467" s="44" t="s">
        <v>80</v>
      </c>
      <c r="K1467" s="45" t="s">
        <v>81</v>
      </c>
      <c r="L1467" s="44" t="s">
        <v>82</v>
      </c>
      <c r="M1467" s="45" t="s">
        <v>83</v>
      </c>
      <c r="N1467" s="46">
        <v>2017</v>
      </c>
      <c r="O1467" s="46">
        <v>2018</v>
      </c>
      <c r="P1467" s="47">
        <v>2019</v>
      </c>
      <c r="Z1467" t="s">
        <v>478</v>
      </c>
    </row>
    <row r="1468" spans="2:26" ht="30" hidden="1" outlineLevel="1" x14ac:dyDescent="0.25">
      <c r="B1468" s="48">
        <v>1</v>
      </c>
      <c r="C1468" s="49" t="s">
        <v>484</v>
      </c>
      <c r="D1468" s="50" t="s">
        <v>85</v>
      </c>
      <c r="E1468" s="51"/>
      <c r="F1468" s="48">
        <v>2019</v>
      </c>
      <c r="G1468" s="52" t="s">
        <v>85</v>
      </c>
      <c r="H1468" s="57" t="s">
        <v>69</v>
      </c>
      <c r="I1468" s="58" t="s">
        <v>69</v>
      </c>
      <c r="J1468" s="53"/>
      <c r="K1468" s="54">
        <v>2400</v>
      </c>
      <c r="L1468" s="53"/>
      <c r="M1468" s="54">
        <v>3200</v>
      </c>
      <c r="N1468" s="59">
        <f>IF(F1468=2017,J1468*K1468+L1468*M1468,0)</f>
        <v>0</v>
      </c>
      <c r="O1468" s="54">
        <f>IF(F1468=2018,J1468*K1468+L1468*M1468,0)</f>
        <v>0</v>
      </c>
      <c r="P1468" s="54">
        <f>IF(F1468=2019,J1468*K1468+L1468*M1468,0)</f>
        <v>0</v>
      </c>
      <c r="V1468">
        <f>J1468*K1468</f>
        <v>0</v>
      </c>
      <c r="W1468">
        <f>L1468*M1468</f>
        <v>0</v>
      </c>
      <c r="Y1468" t="s">
        <v>52</v>
      </c>
      <c r="Z1468" t="s">
        <v>478</v>
      </c>
    </row>
    <row r="1469" spans="2:26" hidden="1" outlineLevel="1" x14ac:dyDescent="0.25">
      <c r="Z1469" t="s">
        <v>478</v>
      </c>
    </row>
    <row r="1470" spans="2:26" ht="15.75" thickBot="1" x14ac:dyDescent="0.3"/>
    <row r="1471" spans="2:26" ht="39" thickBot="1" x14ac:dyDescent="0.3">
      <c r="B1471" s="96" t="s">
        <v>485</v>
      </c>
      <c r="C1471" s="97"/>
      <c r="D1471" s="97"/>
      <c r="E1471" s="102" t="s">
        <v>3</v>
      </c>
      <c r="F1471" s="103"/>
      <c r="G1471" s="4" t="s">
        <v>4</v>
      </c>
      <c r="H1471" s="4" t="s">
        <v>5</v>
      </c>
      <c r="I1471" s="4" t="s">
        <v>6</v>
      </c>
      <c r="J1471" s="4" t="s">
        <v>7</v>
      </c>
      <c r="K1471" s="5" t="s">
        <v>8</v>
      </c>
      <c r="L1471" s="6" t="s">
        <v>9</v>
      </c>
      <c r="M1471" s="7"/>
      <c r="N1471" s="8">
        <v>2017</v>
      </c>
      <c r="O1471" s="9">
        <v>2018</v>
      </c>
      <c r="P1471" s="10">
        <v>2019</v>
      </c>
      <c r="Z1471" t="s">
        <v>485</v>
      </c>
    </row>
    <row r="1472" spans="2:26" ht="15.75" x14ac:dyDescent="0.25">
      <c r="B1472" s="98"/>
      <c r="C1472" s="99"/>
      <c r="D1472" s="99"/>
      <c r="E1472" s="104">
        <v>0</v>
      </c>
      <c r="F1472" s="105"/>
      <c r="G1472" s="11" t="s">
        <v>10</v>
      </c>
      <c r="H1472" s="12">
        <f>SUBTOTAL(2,I1489:I1494,I1496:I1509,I1511:I1518)</f>
        <v>28</v>
      </c>
      <c r="I1472" s="13">
        <f>SUM(I1489:I1494,I1496:I1509,I1511:I1518)/H1472</f>
        <v>671.94285714285718</v>
      </c>
      <c r="J1472" s="14" t="s">
        <v>11</v>
      </c>
      <c r="K1472" s="15">
        <f>SUM(H1489:H1494,H1496:H1509,H1511:H1518)</f>
        <v>0</v>
      </c>
      <c r="L1472" s="16">
        <f>Q1472</f>
        <v>0</v>
      </c>
      <c r="M1472" s="17"/>
      <c r="N1472" s="110">
        <f>SUM(N1489:N1494,N1496:N1509,N1511:N1518,N1523:N1525,N1527:N1538,N1540:N1547,N1551:N1551)</f>
        <v>0</v>
      </c>
      <c r="O1472" s="113">
        <f>SUM(O1489:O1494,O1496:O1509,O1511:O1518,O1523:O1525,O1527:O1538,O1540:O1547,O1551:O1551)</f>
        <v>0</v>
      </c>
      <c r="P1472" s="86">
        <f>SUM(P1489:P1494,P1496:P1509,P1511:P1518,P1523:P1525,P1527:P1538,P1540:P1547,P1551:P1551)</f>
        <v>0</v>
      </c>
      <c r="Q1472">
        <f>SUM(Q1489:Q1494,Q1496:Q1509,Q1511:Q1518)</f>
        <v>0</v>
      </c>
      <c r="R1472">
        <f>SUM(R1489:R1494,R1496:R1509,R1511:R1518)</f>
        <v>0</v>
      </c>
      <c r="S1472">
        <f>SUM(S1489:S1494,S1496:S1509,S1511:S1518)</f>
        <v>0</v>
      </c>
      <c r="T1472">
        <f>SUM(T1523:T1525,T1527:T1538,T1540:T1547)</f>
        <v>0</v>
      </c>
      <c r="U1472">
        <f>SUM(U1523:U1525,U1527:U1538,U1540:U1547)</f>
        <v>0</v>
      </c>
      <c r="V1472">
        <f>SUM(V1551:V1551)</f>
        <v>0</v>
      </c>
      <c r="W1472">
        <f>SUM(W1551:W1551)</f>
        <v>0</v>
      </c>
      <c r="Z1472" t="s">
        <v>485</v>
      </c>
    </row>
    <row r="1473" spans="2:26" ht="31.5" x14ac:dyDescent="0.25">
      <c r="B1473" s="98"/>
      <c r="C1473" s="99"/>
      <c r="D1473" s="99"/>
      <c r="E1473" s="106"/>
      <c r="F1473" s="107"/>
      <c r="G1473" s="11" t="s">
        <v>12</v>
      </c>
      <c r="H1473" s="12">
        <f>SUBTOTAL(2,K1489:K1494,K1496:K1509,K1511:K1518)</f>
        <v>28</v>
      </c>
      <c r="I1473" s="13">
        <f>SUM(K1489:K1494,K1496:K1509,K1511:K1518)/H1473</f>
        <v>505.2085714285713</v>
      </c>
      <c r="J1473" s="14" t="s">
        <v>13</v>
      </c>
      <c r="K1473" s="15">
        <f>SUM(J1489:J1494,J1496:J1509,J1511:J1518)</f>
        <v>0</v>
      </c>
      <c r="L1473" s="16">
        <f>R1472</f>
        <v>0</v>
      </c>
      <c r="M1473" s="18"/>
      <c r="N1473" s="111"/>
      <c r="O1473" s="114"/>
      <c r="P1473" s="87"/>
      <c r="Z1473" t="s">
        <v>485</v>
      </c>
    </row>
    <row r="1474" spans="2:26" ht="31.5" x14ac:dyDescent="0.25">
      <c r="B1474" s="98"/>
      <c r="C1474" s="99"/>
      <c r="D1474" s="99"/>
      <c r="E1474" s="106"/>
      <c r="F1474" s="107"/>
      <c r="G1474" s="11" t="s">
        <v>14</v>
      </c>
      <c r="H1474" s="12">
        <f>SUBTOTAL(2,M1489:M1494,M1496:M1509,M1511:M1518)</f>
        <v>28</v>
      </c>
      <c r="I1474" s="13">
        <f>SUM(M1489:M1494,M1496:M1509,M1511:M1518)/H1474</f>
        <v>605.33999999999992</v>
      </c>
      <c r="J1474" s="14" t="s">
        <v>13</v>
      </c>
      <c r="K1474" s="15">
        <f>SUM(L1489:L1494,L1496:L1509,L1511:L1518)</f>
        <v>0</v>
      </c>
      <c r="L1474" s="16">
        <f>S1472</f>
        <v>0</v>
      </c>
      <c r="M1474" s="18"/>
      <c r="N1474" s="111"/>
      <c r="O1474" s="114"/>
      <c r="P1474" s="87"/>
      <c r="Z1474" t="s">
        <v>485</v>
      </c>
    </row>
    <row r="1475" spans="2:26" ht="31.5" x14ac:dyDescent="0.25">
      <c r="B1475" s="98"/>
      <c r="C1475" s="99"/>
      <c r="D1475" s="99"/>
      <c r="E1475" s="106"/>
      <c r="F1475" s="107"/>
      <c r="G1475" s="11" t="s">
        <v>15</v>
      </c>
      <c r="H1475" s="12">
        <f>SUBTOTAL(2,K1523:K1525,K1527:K1538,K1540:K1547)</f>
        <v>23</v>
      </c>
      <c r="I1475" s="13">
        <f>SUM(K1523:K1525,K1527:K1538,K1540:K1547)/H1475</f>
        <v>687.21739130434787</v>
      </c>
      <c r="J1475" s="14" t="s">
        <v>13</v>
      </c>
      <c r="K1475" s="15">
        <f>SUM(J1523:J1525,J1527:J1538,J1540:J1547)</f>
        <v>0</v>
      </c>
      <c r="L1475" s="16">
        <f>T1472</f>
        <v>0</v>
      </c>
      <c r="M1475" s="18"/>
      <c r="N1475" s="111"/>
      <c r="O1475" s="114"/>
      <c r="P1475" s="87"/>
      <c r="Z1475" t="s">
        <v>485</v>
      </c>
    </row>
    <row r="1476" spans="2:26" ht="31.5" x14ac:dyDescent="0.25">
      <c r="B1476" s="98"/>
      <c r="C1476" s="99"/>
      <c r="D1476" s="99"/>
      <c r="E1476" s="106"/>
      <c r="F1476" s="107"/>
      <c r="G1476" s="11" t="s">
        <v>16</v>
      </c>
      <c r="H1476" s="12">
        <f>SUBTOTAL(2,M1523:M1525,M1527:M1538,M1540:M1547)</f>
        <v>23</v>
      </c>
      <c r="I1476" s="13">
        <f>SUM(M1523:M1525,M1527:M1538,M1540:M1547)/H1476</f>
        <v>822.78260869565213</v>
      </c>
      <c r="J1476" s="14" t="s">
        <v>13</v>
      </c>
      <c r="K1476" s="15">
        <f>SUM(L1523:L1525,L1527:L1538,L1540:L1547)</f>
        <v>0</v>
      </c>
      <c r="L1476" s="16">
        <f>U1472</f>
        <v>0</v>
      </c>
      <c r="M1476" s="18"/>
      <c r="N1476" s="111"/>
      <c r="O1476" s="114"/>
      <c r="P1476" s="87"/>
      <c r="Z1476" t="s">
        <v>485</v>
      </c>
    </row>
    <row r="1477" spans="2:26" ht="31.5" x14ac:dyDescent="0.25">
      <c r="B1477" s="98"/>
      <c r="C1477" s="99"/>
      <c r="D1477" s="99"/>
      <c r="E1477" s="106"/>
      <c r="F1477" s="107"/>
      <c r="G1477" s="11" t="s">
        <v>17</v>
      </c>
      <c r="H1477" s="12">
        <f>SUBTOTAL(2,K1551:K1551)</f>
        <v>1</v>
      </c>
      <c r="I1477" s="13">
        <f>SUM(K1551:K1551)/H1477</f>
        <v>2400</v>
      </c>
      <c r="J1477" s="14" t="s">
        <v>13</v>
      </c>
      <c r="K1477" s="15">
        <f>SUM(J1551:J1551)</f>
        <v>0</v>
      </c>
      <c r="L1477" s="16">
        <f>V1472</f>
        <v>0</v>
      </c>
      <c r="M1477" s="18"/>
      <c r="N1477" s="111"/>
      <c r="O1477" s="114"/>
      <c r="P1477" s="87"/>
      <c r="Z1477" t="s">
        <v>485</v>
      </c>
    </row>
    <row r="1478" spans="2:26" ht="32.25" thickBot="1" x14ac:dyDescent="0.3">
      <c r="B1478" s="98"/>
      <c r="C1478" s="99"/>
      <c r="D1478" s="99"/>
      <c r="E1478" s="106"/>
      <c r="F1478" s="107"/>
      <c r="G1478" s="11" t="s">
        <v>18</v>
      </c>
      <c r="H1478" s="19">
        <f>SUBTOTAL(2,M1551:M1551)</f>
        <v>1</v>
      </c>
      <c r="I1478" s="20">
        <f>SUM(M1551:M1551)/H1478</f>
        <v>3200</v>
      </c>
      <c r="J1478" s="21" t="s">
        <v>13</v>
      </c>
      <c r="K1478" s="22">
        <f>SUM(L1551:L1551)</f>
        <v>0</v>
      </c>
      <c r="L1478" s="23">
        <f>W1472</f>
        <v>0</v>
      </c>
      <c r="M1478" s="18"/>
      <c r="N1478" s="111"/>
      <c r="O1478" s="114"/>
      <c r="P1478" s="87"/>
      <c r="Z1478" t="s">
        <v>485</v>
      </c>
    </row>
    <row r="1479" spans="2:26" ht="16.5" thickBot="1" x14ac:dyDescent="0.3">
      <c r="B1479" s="100"/>
      <c r="C1479" s="101"/>
      <c r="D1479" s="101"/>
      <c r="E1479" s="108"/>
      <c r="F1479" s="109"/>
      <c r="G1479" s="24" t="s">
        <v>19</v>
      </c>
      <c r="H1479" s="25"/>
      <c r="I1479" s="25"/>
      <c r="J1479" s="25"/>
      <c r="K1479" s="26">
        <f>SUM(K1472:K1478)</f>
        <v>0</v>
      </c>
      <c r="L1479" s="27">
        <f>SUM(L1472:L1478)</f>
        <v>0</v>
      </c>
      <c r="M1479" s="18"/>
      <c r="N1479" s="112"/>
      <c r="O1479" s="115"/>
      <c r="P1479" s="88"/>
      <c r="Z1479" t="s">
        <v>485</v>
      </c>
    </row>
    <row r="1480" spans="2:26" ht="15.75" collapsed="1" thickBot="1" x14ac:dyDescent="0.3">
      <c r="B1480" s="89" t="s">
        <v>20</v>
      </c>
      <c r="C1480" s="90"/>
      <c r="D1480" s="90"/>
      <c r="E1480" s="91"/>
      <c r="F1480" s="91"/>
      <c r="G1480" s="91"/>
      <c r="H1480" s="91"/>
      <c r="I1480" s="91"/>
      <c r="J1480" s="91"/>
      <c r="K1480" s="91"/>
      <c r="L1480" s="91"/>
      <c r="M1480" s="91"/>
      <c r="N1480" s="91"/>
      <c r="O1480" s="91"/>
      <c r="P1480" s="92"/>
      <c r="Z1480" t="s">
        <v>485</v>
      </c>
    </row>
    <row r="1481" spans="2:26" hidden="1" outlineLevel="1" x14ac:dyDescent="0.25">
      <c r="B1481" s="28" t="s">
        <v>21</v>
      </c>
      <c r="C1481" s="29"/>
      <c r="D1481" s="29"/>
      <c r="E1481" s="30"/>
      <c r="F1481" s="30"/>
      <c r="G1481" s="29"/>
      <c r="H1481" s="30"/>
      <c r="I1481" s="31"/>
      <c r="J1481" s="30"/>
      <c r="K1481" s="31"/>
      <c r="L1481" s="30"/>
      <c r="M1481" s="31"/>
      <c r="N1481" s="30"/>
      <c r="O1481" s="30"/>
      <c r="P1481" s="32"/>
      <c r="Z1481" t="s">
        <v>485</v>
      </c>
    </row>
    <row r="1482" spans="2:26" hidden="1" outlineLevel="1" x14ac:dyDescent="0.25">
      <c r="B1482" s="33" t="s">
        <v>485</v>
      </c>
      <c r="C1482" s="29"/>
      <c r="D1482" s="29"/>
      <c r="E1482" s="30"/>
      <c r="F1482" s="30"/>
      <c r="G1482" s="29"/>
      <c r="H1482" s="30"/>
      <c r="I1482" s="31"/>
      <c r="J1482" s="30"/>
      <c r="K1482" s="31"/>
      <c r="L1482" s="30"/>
      <c r="M1482" s="31"/>
      <c r="N1482" s="30"/>
      <c r="O1482" s="30"/>
      <c r="P1482" s="32"/>
      <c r="Z1482" t="s">
        <v>485</v>
      </c>
    </row>
    <row r="1483" spans="2:26" hidden="1" outlineLevel="1" x14ac:dyDescent="0.25">
      <c r="B1483" s="28"/>
      <c r="C1483" s="29"/>
      <c r="D1483" s="29"/>
      <c r="E1483" s="30"/>
      <c r="F1483" s="30"/>
      <c r="G1483" s="29"/>
      <c r="H1483" s="30"/>
      <c r="I1483" s="31"/>
      <c r="J1483" s="30"/>
      <c r="K1483" s="31"/>
      <c r="L1483" s="30"/>
      <c r="M1483" s="31"/>
      <c r="N1483" s="30"/>
      <c r="O1483" s="30"/>
      <c r="P1483" s="32"/>
      <c r="Z1483" t="s">
        <v>485</v>
      </c>
    </row>
    <row r="1484" spans="2:26" hidden="1" outlineLevel="1" x14ac:dyDescent="0.25">
      <c r="B1484" s="34"/>
      <c r="C1484" s="29"/>
      <c r="D1484" s="29"/>
      <c r="E1484" s="30"/>
      <c r="F1484" s="30"/>
      <c r="G1484" s="29"/>
      <c r="H1484" s="30"/>
      <c r="I1484" s="31"/>
      <c r="J1484" s="30"/>
      <c r="K1484" s="31"/>
      <c r="L1484" s="30"/>
      <c r="M1484" s="31"/>
      <c r="N1484" s="30"/>
      <c r="O1484" s="30"/>
      <c r="P1484" s="32"/>
      <c r="Z1484" t="s">
        <v>485</v>
      </c>
    </row>
    <row r="1485" spans="2:26" hidden="1" outlineLevel="1" x14ac:dyDescent="0.25">
      <c r="B1485" s="35"/>
      <c r="C1485" s="36"/>
      <c r="D1485" s="36"/>
      <c r="E1485" s="37"/>
      <c r="F1485" s="37"/>
      <c r="G1485" s="36"/>
      <c r="H1485" s="37"/>
      <c r="I1485" s="18"/>
      <c r="J1485" s="37"/>
      <c r="K1485" s="18"/>
      <c r="L1485" s="37"/>
      <c r="M1485" s="18"/>
      <c r="N1485" s="37"/>
      <c r="O1485" s="37"/>
      <c r="P1485" s="38"/>
      <c r="Z1485" t="s">
        <v>485</v>
      </c>
    </row>
    <row r="1486" spans="2:26" ht="18.75" hidden="1" outlineLevel="1" x14ac:dyDescent="0.25">
      <c r="B1486" s="39" t="s">
        <v>22</v>
      </c>
      <c r="C1486" s="40"/>
      <c r="D1486" s="40"/>
      <c r="E1486" s="41"/>
      <c r="F1486" s="41"/>
      <c r="G1486" s="40"/>
      <c r="H1486" s="41"/>
      <c r="I1486" s="42"/>
      <c r="J1486" s="41"/>
      <c r="K1486" s="42"/>
      <c r="L1486" s="41"/>
      <c r="M1486" s="42"/>
      <c r="N1486" s="41"/>
      <c r="O1486" s="41"/>
      <c r="P1486" s="41"/>
      <c r="Z1486" t="s">
        <v>485</v>
      </c>
    </row>
    <row r="1487" spans="2:26" ht="51" hidden="1" outlineLevel="1" x14ac:dyDescent="0.25">
      <c r="B1487" s="43" t="s">
        <v>23</v>
      </c>
      <c r="C1487" s="44" t="s">
        <v>24</v>
      </c>
      <c r="D1487" s="44" t="s">
        <v>25</v>
      </c>
      <c r="E1487" s="44" t="s">
        <v>26</v>
      </c>
      <c r="F1487" s="44" t="s">
        <v>27</v>
      </c>
      <c r="G1487" s="44" t="s">
        <v>28</v>
      </c>
      <c r="H1487" s="44" t="s">
        <v>29</v>
      </c>
      <c r="I1487" s="45" t="s">
        <v>30</v>
      </c>
      <c r="J1487" s="44" t="s">
        <v>620</v>
      </c>
      <c r="K1487" s="45" t="s">
        <v>31</v>
      </c>
      <c r="L1487" s="44" t="s">
        <v>621</v>
      </c>
      <c r="M1487" s="45" t="s">
        <v>32</v>
      </c>
      <c r="N1487" s="46">
        <v>2017</v>
      </c>
      <c r="O1487" s="46">
        <v>2018</v>
      </c>
      <c r="P1487" s="47">
        <v>2019</v>
      </c>
      <c r="Z1487" t="s">
        <v>485</v>
      </c>
    </row>
    <row r="1488" spans="2:26" ht="18.75" hidden="1" outlineLevel="1" x14ac:dyDescent="0.25">
      <c r="B1488" s="93" t="s">
        <v>87</v>
      </c>
      <c r="C1488" s="94"/>
      <c r="D1488" s="94"/>
      <c r="E1488" s="94"/>
      <c r="F1488" s="94"/>
      <c r="G1488" s="94"/>
      <c r="H1488" s="94"/>
      <c r="I1488" s="94"/>
      <c r="J1488" s="94"/>
      <c r="K1488" s="94"/>
      <c r="L1488" s="94"/>
      <c r="M1488" s="94"/>
      <c r="N1488" s="94"/>
      <c r="O1488" s="94"/>
      <c r="P1488" s="95"/>
      <c r="Z1488" t="s">
        <v>485</v>
      </c>
    </row>
    <row r="1489" spans="2:26" ht="15.75" hidden="1" outlineLevel="1" x14ac:dyDescent="0.25">
      <c r="B1489" s="48">
        <v>1</v>
      </c>
      <c r="C1489" s="49" t="s">
        <v>88</v>
      </c>
      <c r="D1489" s="50" t="s">
        <v>35</v>
      </c>
      <c r="E1489" s="51">
        <v>368</v>
      </c>
      <c r="F1489" s="48">
        <v>2017</v>
      </c>
      <c r="G1489" s="52" t="s">
        <v>36</v>
      </c>
      <c r="H1489" s="53"/>
      <c r="I1489" s="54">
        <v>892.1</v>
      </c>
      <c r="J1489" s="53"/>
      <c r="K1489" s="54">
        <v>670.24</v>
      </c>
      <c r="L1489" s="53"/>
      <c r="M1489" s="54">
        <v>803.57999999999993</v>
      </c>
      <c r="N1489" s="54">
        <f t="shared" ref="N1489:N1494" si="352">IF(F1489=2017,H1489*I1489+J1489*K1489+L1489*M1489,0)</f>
        <v>0</v>
      </c>
      <c r="O1489" s="54">
        <f t="shared" ref="O1489:O1494" si="353">IF(F1489=2018,H1489*I1489+J1489*K1489+L1489*M1489,0)</f>
        <v>0</v>
      </c>
      <c r="P1489" s="54">
        <f t="shared" ref="P1489:P1494" si="354">IF(F1489=2019,H1489*I1489+J1489*K1489+L1489*M1489,0)</f>
        <v>0</v>
      </c>
      <c r="Q1489">
        <f t="shared" ref="Q1489:Q1494" si="355">H1489*I1489</f>
        <v>0</v>
      </c>
      <c r="R1489">
        <f t="shared" ref="R1489:R1494" si="356">J1489*K1489</f>
        <v>0</v>
      </c>
      <c r="S1489">
        <f t="shared" ref="S1489:S1494" si="357">L1489*M1489</f>
        <v>0</v>
      </c>
      <c r="Y1489" t="s">
        <v>89</v>
      </c>
      <c r="Z1489" t="s">
        <v>485</v>
      </c>
    </row>
    <row r="1490" spans="2:26" ht="15.75" hidden="1" outlineLevel="1" x14ac:dyDescent="0.25">
      <c r="B1490" s="48">
        <v>2</v>
      </c>
      <c r="C1490" s="49" t="s">
        <v>88</v>
      </c>
      <c r="D1490" s="50" t="s">
        <v>90</v>
      </c>
      <c r="E1490" s="51">
        <v>288</v>
      </c>
      <c r="F1490" s="48">
        <v>2017</v>
      </c>
      <c r="G1490" s="52" t="s">
        <v>36</v>
      </c>
      <c r="H1490" s="53"/>
      <c r="I1490" s="54">
        <v>517</v>
      </c>
      <c r="J1490" s="53"/>
      <c r="K1490" s="54">
        <v>388.21999999999997</v>
      </c>
      <c r="L1490" s="53"/>
      <c r="M1490" s="54">
        <v>466.09999999999997</v>
      </c>
      <c r="N1490" s="54">
        <f t="shared" si="352"/>
        <v>0</v>
      </c>
      <c r="O1490" s="54">
        <f t="shared" si="353"/>
        <v>0</v>
      </c>
      <c r="P1490" s="54">
        <f t="shared" si="354"/>
        <v>0</v>
      </c>
      <c r="Q1490">
        <f t="shared" si="355"/>
        <v>0</v>
      </c>
      <c r="R1490">
        <f t="shared" si="356"/>
        <v>0</v>
      </c>
      <c r="S1490">
        <f t="shared" si="357"/>
        <v>0</v>
      </c>
      <c r="Y1490" t="s">
        <v>91</v>
      </c>
      <c r="Z1490" t="s">
        <v>485</v>
      </c>
    </row>
    <row r="1491" spans="2:26" ht="30" hidden="1" outlineLevel="1" x14ac:dyDescent="0.25">
      <c r="B1491" s="48">
        <v>3</v>
      </c>
      <c r="C1491" s="49" t="s">
        <v>92</v>
      </c>
      <c r="D1491" s="50" t="s">
        <v>35</v>
      </c>
      <c r="E1491" s="51">
        <v>352</v>
      </c>
      <c r="F1491" s="48">
        <v>2017</v>
      </c>
      <c r="G1491" s="52" t="s">
        <v>36</v>
      </c>
      <c r="H1491" s="53"/>
      <c r="I1491" s="54">
        <v>841.50000000000011</v>
      </c>
      <c r="J1491" s="53"/>
      <c r="K1491" s="54">
        <v>632.48</v>
      </c>
      <c r="L1491" s="53"/>
      <c r="M1491" s="54">
        <v>757.56</v>
      </c>
      <c r="N1491" s="54">
        <f t="shared" si="352"/>
        <v>0</v>
      </c>
      <c r="O1491" s="54">
        <f t="shared" si="353"/>
        <v>0</v>
      </c>
      <c r="P1491" s="54">
        <f t="shared" si="354"/>
        <v>0</v>
      </c>
      <c r="Q1491">
        <f t="shared" si="355"/>
        <v>0</v>
      </c>
      <c r="R1491">
        <f t="shared" si="356"/>
        <v>0</v>
      </c>
      <c r="S1491">
        <f t="shared" si="357"/>
        <v>0</v>
      </c>
      <c r="Y1491" t="s">
        <v>93</v>
      </c>
      <c r="Z1491" t="s">
        <v>485</v>
      </c>
    </row>
    <row r="1492" spans="2:26" ht="30" hidden="1" outlineLevel="1" x14ac:dyDescent="0.25">
      <c r="B1492" s="48">
        <v>4</v>
      </c>
      <c r="C1492" s="49" t="s">
        <v>92</v>
      </c>
      <c r="D1492" s="50" t="s">
        <v>90</v>
      </c>
      <c r="E1492" s="51">
        <v>192</v>
      </c>
      <c r="F1492" s="48">
        <v>2017</v>
      </c>
      <c r="G1492" s="52" t="s">
        <v>36</v>
      </c>
      <c r="H1492" s="53"/>
      <c r="I1492" s="54">
        <v>578.6</v>
      </c>
      <c r="J1492" s="53"/>
      <c r="K1492" s="54">
        <v>435.41999999999996</v>
      </c>
      <c r="L1492" s="53"/>
      <c r="M1492" s="54">
        <v>521.55999999999995</v>
      </c>
      <c r="N1492" s="54">
        <f t="shared" si="352"/>
        <v>0</v>
      </c>
      <c r="O1492" s="54">
        <f t="shared" si="353"/>
        <v>0</v>
      </c>
      <c r="P1492" s="54">
        <f t="shared" si="354"/>
        <v>0</v>
      </c>
      <c r="Q1492">
        <f t="shared" si="355"/>
        <v>0</v>
      </c>
      <c r="R1492">
        <f t="shared" si="356"/>
        <v>0</v>
      </c>
      <c r="S1492">
        <f t="shared" si="357"/>
        <v>0</v>
      </c>
      <c r="Y1492" t="s">
        <v>94</v>
      </c>
      <c r="Z1492" t="s">
        <v>485</v>
      </c>
    </row>
    <row r="1493" spans="2:26" ht="15.75" hidden="1" outlineLevel="1" x14ac:dyDescent="0.25">
      <c r="B1493" s="48">
        <v>5</v>
      </c>
      <c r="C1493" s="49" t="s">
        <v>95</v>
      </c>
      <c r="D1493" s="50" t="s">
        <v>35</v>
      </c>
      <c r="E1493" s="51">
        <v>336</v>
      </c>
      <c r="F1493" s="48">
        <v>2017</v>
      </c>
      <c r="G1493" s="52" t="s">
        <v>36</v>
      </c>
      <c r="H1493" s="53"/>
      <c r="I1493" s="54">
        <v>701.80000000000007</v>
      </c>
      <c r="J1493" s="53"/>
      <c r="K1493" s="54">
        <v>527.45999999999992</v>
      </c>
      <c r="L1493" s="53"/>
      <c r="M1493" s="54">
        <v>632.48</v>
      </c>
      <c r="N1493" s="54">
        <f t="shared" si="352"/>
        <v>0</v>
      </c>
      <c r="O1493" s="54">
        <f t="shared" si="353"/>
        <v>0</v>
      </c>
      <c r="P1493" s="54">
        <f t="shared" si="354"/>
        <v>0</v>
      </c>
      <c r="Q1493">
        <f t="shared" si="355"/>
        <v>0</v>
      </c>
      <c r="R1493">
        <f t="shared" si="356"/>
        <v>0</v>
      </c>
      <c r="S1493">
        <f t="shared" si="357"/>
        <v>0</v>
      </c>
      <c r="Y1493" t="s">
        <v>96</v>
      </c>
      <c r="Z1493" t="s">
        <v>485</v>
      </c>
    </row>
    <row r="1494" spans="2:26" ht="15.75" hidden="1" outlineLevel="1" x14ac:dyDescent="0.25">
      <c r="B1494" s="48">
        <v>6</v>
      </c>
      <c r="C1494" s="49" t="s">
        <v>95</v>
      </c>
      <c r="D1494" s="50" t="s">
        <v>90</v>
      </c>
      <c r="E1494" s="51">
        <v>160</v>
      </c>
      <c r="F1494" s="48">
        <v>2017</v>
      </c>
      <c r="G1494" s="52" t="s">
        <v>36</v>
      </c>
      <c r="H1494" s="53"/>
      <c r="I1494" s="54">
        <v>520.30000000000007</v>
      </c>
      <c r="J1494" s="53"/>
      <c r="K1494" s="54">
        <v>391.76</v>
      </c>
      <c r="L1494" s="53"/>
      <c r="M1494" s="54">
        <v>468.46</v>
      </c>
      <c r="N1494" s="54">
        <f t="shared" si="352"/>
        <v>0</v>
      </c>
      <c r="O1494" s="54">
        <f t="shared" si="353"/>
        <v>0</v>
      </c>
      <c r="P1494" s="54">
        <f t="shared" si="354"/>
        <v>0</v>
      </c>
      <c r="Q1494">
        <f t="shared" si="355"/>
        <v>0</v>
      </c>
      <c r="R1494">
        <f t="shared" si="356"/>
        <v>0</v>
      </c>
      <c r="S1494">
        <f t="shared" si="357"/>
        <v>0</v>
      </c>
      <c r="Y1494" t="s">
        <v>97</v>
      </c>
      <c r="Z1494" t="s">
        <v>485</v>
      </c>
    </row>
    <row r="1495" spans="2:26" ht="18.75" hidden="1" outlineLevel="1" x14ac:dyDescent="0.25">
      <c r="B1495" s="93" t="s">
        <v>33</v>
      </c>
      <c r="C1495" s="94"/>
      <c r="D1495" s="94"/>
      <c r="E1495" s="94"/>
      <c r="F1495" s="94"/>
      <c r="G1495" s="94"/>
      <c r="H1495" s="94"/>
      <c r="I1495" s="94"/>
      <c r="J1495" s="94"/>
      <c r="K1495" s="94"/>
      <c r="L1495" s="94"/>
      <c r="M1495" s="94"/>
      <c r="N1495" s="94"/>
      <c r="O1495" s="94"/>
      <c r="P1495" s="95"/>
      <c r="Z1495" t="s">
        <v>485</v>
      </c>
    </row>
    <row r="1496" spans="2:26" ht="15.75" hidden="1" outlineLevel="1" x14ac:dyDescent="0.25">
      <c r="B1496" s="48">
        <v>1</v>
      </c>
      <c r="C1496" s="49" t="s">
        <v>98</v>
      </c>
      <c r="D1496" s="50" t="s">
        <v>35</v>
      </c>
      <c r="E1496" s="51">
        <v>192</v>
      </c>
      <c r="F1496" s="48">
        <v>2017</v>
      </c>
      <c r="G1496" s="52" t="s">
        <v>36</v>
      </c>
      <c r="H1496" s="53"/>
      <c r="I1496" s="54">
        <v>565.40000000000009</v>
      </c>
      <c r="J1496" s="53"/>
      <c r="K1496" s="54">
        <v>424.79999999999995</v>
      </c>
      <c r="L1496" s="53"/>
      <c r="M1496" s="54">
        <v>509.76</v>
      </c>
      <c r="N1496" s="54">
        <f t="shared" ref="N1496:N1509" si="358">IF(F1496=2017,H1496*I1496+J1496*K1496+L1496*M1496,0)</f>
        <v>0</v>
      </c>
      <c r="O1496" s="54">
        <f t="shared" ref="O1496:O1509" si="359">IF(F1496=2018,H1496*I1496+J1496*K1496+L1496*M1496,0)</f>
        <v>0</v>
      </c>
      <c r="P1496" s="54">
        <f t="shared" ref="P1496:P1509" si="360">IF(F1496=2019,H1496*I1496+J1496*K1496+L1496*M1496,0)</f>
        <v>0</v>
      </c>
      <c r="Q1496">
        <f t="shared" ref="Q1496:Q1509" si="361">H1496*I1496</f>
        <v>0</v>
      </c>
      <c r="R1496">
        <f t="shared" ref="R1496:R1509" si="362">J1496*K1496</f>
        <v>0</v>
      </c>
      <c r="S1496">
        <f t="shared" ref="S1496:S1509" si="363">L1496*M1496</f>
        <v>0</v>
      </c>
      <c r="Y1496" t="s">
        <v>99</v>
      </c>
      <c r="Z1496" t="s">
        <v>485</v>
      </c>
    </row>
    <row r="1497" spans="2:26" ht="15.75" hidden="1" outlineLevel="1" x14ac:dyDescent="0.25">
      <c r="B1497" s="48">
        <v>2</v>
      </c>
      <c r="C1497" s="49" t="s">
        <v>100</v>
      </c>
      <c r="D1497" s="50" t="s">
        <v>35</v>
      </c>
      <c r="E1497" s="51">
        <v>336</v>
      </c>
      <c r="F1497" s="48">
        <v>2017</v>
      </c>
      <c r="G1497" s="52" t="s">
        <v>36</v>
      </c>
      <c r="H1497" s="53"/>
      <c r="I1497" s="54">
        <v>700.7</v>
      </c>
      <c r="J1497" s="53"/>
      <c r="K1497" s="54">
        <v>526.28</v>
      </c>
      <c r="L1497" s="53"/>
      <c r="M1497" s="54">
        <v>631.29999999999995</v>
      </c>
      <c r="N1497" s="54">
        <f t="shared" si="358"/>
        <v>0</v>
      </c>
      <c r="O1497" s="54">
        <f t="shared" si="359"/>
        <v>0</v>
      </c>
      <c r="P1497" s="54">
        <f t="shared" si="360"/>
        <v>0</v>
      </c>
      <c r="Q1497">
        <f t="shared" si="361"/>
        <v>0</v>
      </c>
      <c r="R1497">
        <f t="shared" si="362"/>
        <v>0</v>
      </c>
      <c r="S1497">
        <f t="shared" si="363"/>
        <v>0</v>
      </c>
      <c r="Y1497" t="s">
        <v>101</v>
      </c>
      <c r="Z1497" t="s">
        <v>485</v>
      </c>
    </row>
    <row r="1498" spans="2:26" ht="15.75" hidden="1" outlineLevel="1" x14ac:dyDescent="0.25">
      <c r="B1498" s="48">
        <v>3</v>
      </c>
      <c r="C1498" s="49" t="s">
        <v>102</v>
      </c>
      <c r="D1498" s="50" t="s">
        <v>35</v>
      </c>
      <c r="E1498" s="51">
        <v>208</v>
      </c>
      <c r="F1498" s="48">
        <v>2017</v>
      </c>
      <c r="G1498" s="52" t="s">
        <v>36</v>
      </c>
      <c r="H1498" s="53"/>
      <c r="I1498" s="54">
        <v>551.1</v>
      </c>
      <c r="J1498" s="53"/>
      <c r="K1498" s="54">
        <v>414.17999999999995</v>
      </c>
      <c r="L1498" s="53"/>
      <c r="M1498" s="54">
        <v>496.78</v>
      </c>
      <c r="N1498" s="54">
        <f t="shared" si="358"/>
        <v>0</v>
      </c>
      <c r="O1498" s="54">
        <f t="shared" si="359"/>
        <v>0</v>
      </c>
      <c r="P1498" s="54">
        <f t="shared" si="360"/>
        <v>0</v>
      </c>
      <c r="Q1498">
        <f t="shared" si="361"/>
        <v>0</v>
      </c>
      <c r="R1498">
        <f t="shared" si="362"/>
        <v>0</v>
      </c>
      <c r="S1498">
        <f t="shared" si="363"/>
        <v>0</v>
      </c>
      <c r="Y1498" t="s">
        <v>103</v>
      </c>
      <c r="Z1498" t="s">
        <v>485</v>
      </c>
    </row>
    <row r="1499" spans="2:26" ht="15.75" hidden="1" outlineLevel="1" x14ac:dyDescent="0.25">
      <c r="B1499" s="48">
        <v>4</v>
      </c>
      <c r="C1499" s="49" t="s">
        <v>104</v>
      </c>
      <c r="D1499" s="50" t="s">
        <v>35</v>
      </c>
      <c r="E1499" s="51">
        <v>208</v>
      </c>
      <c r="F1499" s="48">
        <v>2017</v>
      </c>
      <c r="G1499" s="52" t="s">
        <v>36</v>
      </c>
      <c r="H1499" s="53"/>
      <c r="I1499" s="54">
        <v>783.2</v>
      </c>
      <c r="J1499" s="53"/>
      <c r="K1499" s="54">
        <v>588.81999999999994</v>
      </c>
      <c r="L1499" s="53"/>
      <c r="M1499" s="54">
        <v>705.64</v>
      </c>
      <c r="N1499" s="54">
        <f t="shared" si="358"/>
        <v>0</v>
      </c>
      <c r="O1499" s="54">
        <f t="shared" si="359"/>
        <v>0</v>
      </c>
      <c r="P1499" s="54">
        <f t="shared" si="360"/>
        <v>0</v>
      </c>
      <c r="Q1499">
        <f t="shared" si="361"/>
        <v>0</v>
      </c>
      <c r="R1499">
        <f t="shared" si="362"/>
        <v>0</v>
      </c>
      <c r="S1499">
        <f t="shared" si="363"/>
        <v>0</v>
      </c>
      <c r="Y1499" t="s">
        <v>105</v>
      </c>
      <c r="Z1499" t="s">
        <v>485</v>
      </c>
    </row>
    <row r="1500" spans="2:26" ht="30" hidden="1" outlineLevel="1" x14ac:dyDescent="0.25">
      <c r="B1500" s="48">
        <v>5</v>
      </c>
      <c r="C1500" s="49" t="s">
        <v>106</v>
      </c>
      <c r="D1500" s="50" t="s">
        <v>35</v>
      </c>
      <c r="E1500" s="51">
        <v>304</v>
      </c>
      <c r="F1500" s="48">
        <v>2017</v>
      </c>
      <c r="G1500" s="52" t="s">
        <v>36</v>
      </c>
      <c r="H1500" s="53"/>
      <c r="I1500" s="54">
        <v>856.90000000000009</v>
      </c>
      <c r="J1500" s="53"/>
      <c r="K1500" s="54">
        <v>644.28</v>
      </c>
      <c r="L1500" s="53"/>
      <c r="M1500" s="54">
        <v>771.71999999999991</v>
      </c>
      <c r="N1500" s="54">
        <f t="shared" si="358"/>
        <v>0</v>
      </c>
      <c r="O1500" s="54">
        <f t="shared" si="359"/>
        <v>0</v>
      </c>
      <c r="P1500" s="54">
        <f t="shared" si="360"/>
        <v>0</v>
      </c>
      <c r="Q1500">
        <f t="shared" si="361"/>
        <v>0</v>
      </c>
      <c r="R1500">
        <f t="shared" si="362"/>
        <v>0</v>
      </c>
      <c r="S1500">
        <f t="shared" si="363"/>
        <v>0</v>
      </c>
      <c r="Y1500" t="s">
        <v>107</v>
      </c>
      <c r="Z1500" t="s">
        <v>485</v>
      </c>
    </row>
    <row r="1501" spans="2:26" ht="30" hidden="1" outlineLevel="1" x14ac:dyDescent="0.25">
      <c r="B1501" s="48">
        <v>6</v>
      </c>
      <c r="C1501" s="49" t="s">
        <v>106</v>
      </c>
      <c r="D1501" s="50" t="s">
        <v>38</v>
      </c>
      <c r="E1501" s="51">
        <v>304</v>
      </c>
      <c r="F1501" s="48">
        <v>2017</v>
      </c>
      <c r="G1501" s="52" t="s">
        <v>36</v>
      </c>
      <c r="H1501" s="53"/>
      <c r="I1501" s="54">
        <v>727.1</v>
      </c>
      <c r="J1501" s="53"/>
      <c r="K1501" s="54">
        <v>546.33999999999992</v>
      </c>
      <c r="L1501" s="53"/>
      <c r="M1501" s="54">
        <v>654.9</v>
      </c>
      <c r="N1501" s="54">
        <f t="shared" si="358"/>
        <v>0</v>
      </c>
      <c r="O1501" s="54">
        <f t="shared" si="359"/>
        <v>0</v>
      </c>
      <c r="P1501" s="54">
        <f t="shared" si="360"/>
        <v>0</v>
      </c>
      <c r="Q1501">
        <f t="shared" si="361"/>
        <v>0</v>
      </c>
      <c r="R1501">
        <f t="shared" si="362"/>
        <v>0</v>
      </c>
      <c r="S1501">
        <f t="shared" si="363"/>
        <v>0</v>
      </c>
      <c r="Y1501" t="s">
        <v>108</v>
      </c>
      <c r="Z1501" t="s">
        <v>485</v>
      </c>
    </row>
    <row r="1502" spans="2:26" ht="15.75" hidden="1" outlineLevel="1" x14ac:dyDescent="0.25">
      <c r="B1502" s="48">
        <v>7</v>
      </c>
      <c r="C1502" s="49" t="s">
        <v>109</v>
      </c>
      <c r="D1502" s="50" t="s">
        <v>35</v>
      </c>
      <c r="E1502" s="51">
        <v>272</v>
      </c>
      <c r="F1502" s="48">
        <v>2017</v>
      </c>
      <c r="G1502" s="52" t="s">
        <v>36</v>
      </c>
      <c r="H1502" s="53"/>
      <c r="I1502" s="54">
        <v>744.7</v>
      </c>
      <c r="J1502" s="53"/>
      <c r="K1502" s="54">
        <v>560.5</v>
      </c>
      <c r="L1502" s="53"/>
      <c r="M1502" s="54">
        <v>671.42</v>
      </c>
      <c r="N1502" s="54">
        <f t="shared" si="358"/>
        <v>0</v>
      </c>
      <c r="O1502" s="54">
        <f t="shared" si="359"/>
        <v>0</v>
      </c>
      <c r="P1502" s="54">
        <f t="shared" si="360"/>
        <v>0</v>
      </c>
      <c r="Q1502">
        <f t="shared" si="361"/>
        <v>0</v>
      </c>
      <c r="R1502">
        <f t="shared" si="362"/>
        <v>0</v>
      </c>
      <c r="S1502">
        <f t="shared" si="363"/>
        <v>0</v>
      </c>
      <c r="Y1502" t="s">
        <v>110</v>
      </c>
      <c r="Z1502" t="s">
        <v>485</v>
      </c>
    </row>
    <row r="1503" spans="2:26" ht="30" hidden="1" outlineLevel="1" x14ac:dyDescent="0.25">
      <c r="B1503" s="48">
        <v>8</v>
      </c>
      <c r="C1503" s="49" t="s">
        <v>111</v>
      </c>
      <c r="D1503" s="50" t="s">
        <v>35</v>
      </c>
      <c r="E1503" s="51">
        <v>304</v>
      </c>
      <c r="F1503" s="48">
        <v>2017</v>
      </c>
      <c r="G1503" s="52" t="s">
        <v>36</v>
      </c>
      <c r="H1503" s="53"/>
      <c r="I1503" s="54">
        <v>520.29999999999995</v>
      </c>
      <c r="J1503" s="53"/>
      <c r="K1503" s="54">
        <v>391.76</v>
      </c>
      <c r="L1503" s="53"/>
      <c r="M1503" s="54">
        <v>468.46</v>
      </c>
      <c r="N1503" s="54">
        <f t="shared" si="358"/>
        <v>0</v>
      </c>
      <c r="O1503" s="54">
        <f t="shared" si="359"/>
        <v>0</v>
      </c>
      <c r="P1503" s="54">
        <f t="shared" si="360"/>
        <v>0</v>
      </c>
      <c r="Q1503">
        <f t="shared" si="361"/>
        <v>0</v>
      </c>
      <c r="R1503">
        <f t="shared" si="362"/>
        <v>0</v>
      </c>
      <c r="S1503">
        <f t="shared" si="363"/>
        <v>0</v>
      </c>
      <c r="Y1503" t="s">
        <v>112</v>
      </c>
      <c r="Z1503" t="s">
        <v>485</v>
      </c>
    </row>
    <row r="1504" spans="2:26" ht="30" hidden="1" outlineLevel="1" x14ac:dyDescent="0.25">
      <c r="B1504" s="48">
        <v>9</v>
      </c>
      <c r="C1504" s="49" t="s">
        <v>111</v>
      </c>
      <c r="D1504" s="50" t="s">
        <v>38</v>
      </c>
      <c r="E1504" s="51">
        <v>128</v>
      </c>
      <c r="F1504" s="48">
        <v>2017</v>
      </c>
      <c r="G1504" s="52" t="s">
        <v>36</v>
      </c>
      <c r="H1504" s="53"/>
      <c r="I1504" s="54">
        <v>478.50000000000006</v>
      </c>
      <c r="J1504" s="53"/>
      <c r="K1504" s="54">
        <v>359.9</v>
      </c>
      <c r="L1504" s="53"/>
      <c r="M1504" s="54">
        <v>430.7</v>
      </c>
      <c r="N1504" s="54">
        <f t="shared" si="358"/>
        <v>0</v>
      </c>
      <c r="O1504" s="54">
        <f t="shared" si="359"/>
        <v>0</v>
      </c>
      <c r="P1504" s="54">
        <f t="shared" si="360"/>
        <v>0</v>
      </c>
      <c r="Q1504">
        <f t="shared" si="361"/>
        <v>0</v>
      </c>
      <c r="R1504">
        <f t="shared" si="362"/>
        <v>0</v>
      </c>
      <c r="S1504">
        <f t="shared" si="363"/>
        <v>0</v>
      </c>
      <c r="Y1504" t="s">
        <v>113</v>
      </c>
      <c r="Z1504" t="s">
        <v>485</v>
      </c>
    </row>
    <row r="1505" spans="2:26" ht="15.75" hidden="1" outlineLevel="1" x14ac:dyDescent="0.25">
      <c r="B1505" s="48">
        <v>10</v>
      </c>
      <c r="C1505" s="49" t="s">
        <v>114</v>
      </c>
      <c r="D1505" s="50" t="s">
        <v>35</v>
      </c>
      <c r="E1505" s="51">
        <v>224</v>
      </c>
      <c r="F1505" s="48">
        <v>2017</v>
      </c>
      <c r="G1505" s="52" t="s">
        <v>36</v>
      </c>
      <c r="H1505" s="53"/>
      <c r="I1505" s="54">
        <v>520.30000000000007</v>
      </c>
      <c r="J1505" s="53"/>
      <c r="K1505" s="54">
        <v>391.76</v>
      </c>
      <c r="L1505" s="53"/>
      <c r="M1505" s="54">
        <v>468.46</v>
      </c>
      <c r="N1505" s="54">
        <f t="shared" si="358"/>
        <v>0</v>
      </c>
      <c r="O1505" s="54">
        <f t="shared" si="359"/>
        <v>0</v>
      </c>
      <c r="P1505" s="54">
        <f t="shared" si="360"/>
        <v>0</v>
      </c>
      <c r="Q1505">
        <f t="shared" si="361"/>
        <v>0</v>
      </c>
      <c r="R1505">
        <f t="shared" si="362"/>
        <v>0</v>
      </c>
      <c r="S1505">
        <f t="shared" si="363"/>
        <v>0</v>
      </c>
      <c r="Y1505" t="s">
        <v>115</v>
      </c>
      <c r="Z1505" t="s">
        <v>485</v>
      </c>
    </row>
    <row r="1506" spans="2:26" ht="30" hidden="1" outlineLevel="1" x14ac:dyDescent="0.25">
      <c r="B1506" s="48">
        <v>11</v>
      </c>
      <c r="C1506" s="49" t="s">
        <v>116</v>
      </c>
      <c r="D1506" s="50" t="s">
        <v>35</v>
      </c>
      <c r="E1506" s="51">
        <v>224</v>
      </c>
      <c r="F1506" s="48">
        <v>2017</v>
      </c>
      <c r="G1506" s="52" t="s">
        <v>36</v>
      </c>
      <c r="H1506" s="53"/>
      <c r="I1506" s="54">
        <v>656.7</v>
      </c>
      <c r="J1506" s="53"/>
      <c r="K1506" s="54">
        <v>493.23999999999995</v>
      </c>
      <c r="L1506" s="53"/>
      <c r="M1506" s="54">
        <v>591.17999999999995</v>
      </c>
      <c r="N1506" s="54">
        <f t="shared" si="358"/>
        <v>0</v>
      </c>
      <c r="O1506" s="54">
        <f t="shared" si="359"/>
        <v>0</v>
      </c>
      <c r="P1506" s="54">
        <f t="shared" si="360"/>
        <v>0</v>
      </c>
      <c r="Q1506">
        <f t="shared" si="361"/>
        <v>0</v>
      </c>
      <c r="R1506">
        <f t="shared" si="362"/>
        <v>0</v>
      </c>
      <c r="S1506">
        <f t="shared" si="363"/>
        <v>0</v>
      </c>
      <c r="Y1506" t="s">
        <v>117</v>
      </c>
      <c r="Z1506" t="s">
        <v>485</v>
      </c>
    </row>
    <row r="1507" spans="2:26" ht="30" hidden="1" outlineLevel="1" x14ac:dyDescent="0.25">
      <c r="B1507" s="48">
        <v>12</v>
      </c>
      <c r="C1507" s="49" t="s">
        <v>118</v>
      </c>
      <c r="D1507" s="50" t="s">
        <v>35</v>
      </c>
      <c r="E1507" s="51">
        <v>240</v>
      </c>
      <c r="F1507" s="48">
        <v>2019</v>
      </c>
      <c r="G1507" s="52" t="s">
        <v>36</v>
      </c>
      <c r="H1507" s="53"/>
      <c r="I1507" s="54">
        <v>742.50000000000011</v>
      </c>
      <c r="J1507" s="53"/>
      <c r="K1507" s="54">
        <v>558.14</v>
      </c>
      <c r="L1507" s="53"/>
      <c r="M1507" s="54">
        <v>669.06</v>
      </c>
      <c r="N1507" s="54">
        <f t="shared" si="358"/>
        <v>0</v>
      </c>
      <c r="O1507" s="54">
        <f t="shared" si="359"/>
        <v>0</v>
      </c>
      <c r="P1507" s="54">
        <f t="shared" si="360"/>
        <v>0</v>
      </c>
      <c r="Q1507">
        <f t="shared" si="361"/>
        <v>0</v>
      </c>
      <c r="R1507">
        <f t="shared" si="362"/>
        <v>0</v>
      </c>
      <c r="S1507">
        <f t="shared" si="363"/>
        <v>0</v>
      </c>
      <c r="Y1507" t="s">
        <v>52</v>
      </c>
      <c r="Z1507" t="s">
        <v>485</v>
      </c>
    </row>
    <row r="1508" spans="2:26" ht="15.75" hidden="1" outlineLevel="1" x14ac:dyDescent="0.25">
      <c r="B1508" s="48">
        <v>13</v>
      </c>
      <c r="C1508" s="49" t="s">
        <v>119</v>
      </c>
      <c r="D1508" s="50" t="s">
        <v>35</v>
      </c>
      <c r="E1508" s="51">
        <v>240</v>
      </c>
      <c r="F1508" s="48">
        <v>2019</v>
      </c>
      <c r="G1508" s="52" t="s">
        <v>36</v>
      </c>
      <c r="H1508" s="53"/>
      <c r="I1508" s="54">
        <v>742.50000000000011</v>
      </c>
      <c r="J1508" s="53"/>
      <c r="K1508" s="54">
        <v>558.14</v>
      </c>
      <c r="L1508" s="53"/>
      <c r="M1508" s="54">
        <v>669.06</v>
      </c>
      <c r="N1508" s="54">
        <f t="shared" si="358"/>
        <v>0</v>
      </c>
      <c r="O1508" s="54">
        <f t="shared" si="359"/>
        <v>0</v>
      </c>
      <c r="P1508" s="54">
        <f t="shared" si="360"/>
        <v>0</v>
      </c>
      <c r="Q1508">
        <f t="shared" si="361"/>
        <v>0</v>
      </c>
      <c r="R1508">
        <f t="shared" si="362"/>
        <v>0</v>
      </c>
      <c r="S1508">
        <f t="shared" si="363"/>
        <v>0</v>
      </c>
      <c r="Y1508" t="s">
        <v>52</v>
      </c>
      <c r="Z1508" t="s">
        <v>485</v>
      </c>
    </row>
    <row r="1509" spans="2:26" ht="15.75" hidden="1" outlineLevel="1" x14ac:dyDescent="0.25">
      <c r="B1509" s="48">
        <v>14</v>
      </c>
      <c r="C1509" s="49" t="s">
        <v>120</v>
      </c>
      <c r="D1509" s="50" t="s">
        <v>35</v>
      </c>
      <c r="E1509" s="51">
        <v>240</v>
      </c>
      <c r="F1509" s="48">
        <v>2019</v>
      </c>
      <c r="G1509" s="52" t="s">
        <v>36</v>
      </c>
      <c r="H1509" s="53"/>
      <c r="I1509" s="54">
        <v>742.50000000000011</v>
      </c>
      <c r="J1509" s="53"/>
      <c r="K1509" s="54">
        <v>558.14</v>
      </c>
      <c r="L1509" s="53"/>
      <c r="M1509" s="54">
        <v>669.06</v>
      </c>
      <c r="N1509" s="54">
        <f t="shared" si="358"/>
        <v>0</v>
      </c>
      <c r="O1509" s="54">
        <f t="shared" si="359"/>
        <v>0</v>
      </c>
      <c r="P1509" s="54">
        <f t="shared" si="360"/>
        <v>0</v>
      </c>
      <c r="Q1509">
        <f t="shared" si="361"/>
        <v>0</v>
      </c>
      <c r="R1509">
        <f t="shared" si="362"/>
        <v>0</v>
      </c>
      <c r="S1509">
        <f t="shared" si="363"/>
        <v>0</v>
      </c>
      <c r="Y1509" t="s">
        <v>52</v>
      </c>
      <c r="Z1509" t="s">
        <v>485</v>
      </c>
    </row>
    <row r="1510" spans="2:26" ht="18.75" hidden="1" outlineLevel="1" x14ac:dyDescent="0.25">
      <c r="B1510" s="93" t="s">
        <v>48</v>
      </c>
      <c r="C1510" s="94"/>
      <c r="D1510" s="94"/>
      <c r="E1510" s="94"/>
      <c r="F1510" s="94"/>
      <c r="G1510" s="94"/>
      <c r="H1510" s="94"/>
      <c r="I1510" s="94"/>
      <c r="J1510" s="94"/>
      <c r="K1510" s="94"/>
      <c r="L1510" s="94"/>
      <c r="M1510" s="94"/>
      <c r="N1510" s="94"/>
      <c r="O1510" s="94"/>
      <c r="P1510" s="95"/>
      <c r="Z1510" t="s">
        <v>485</v>
      </c>
    </row>
    <row r="1511" spans="2:26" ht="30" hidden="1" outlineLevel="1" x14ac:dyDescent="0.25">
      <c r="B1511" s="48">
        <v>1</v>
      </c>
      <c r="C1511" s="49" t="s">
        <v>486</v>
      </c>
      <c r="D1511" s="50" t="s">
        <v>35</v>
      </c>
      <c r="E1511" s="51">
        <v>336</v>
      </c>
      <c r="F1511" s="48">
        <v>2017</v>
      </c>
      <c r="G1511" s="52" t="s">
        <v>36</v>
      </c>
      <c r="H1511" s="53"/>
      <c r="I1511" s="54">
        <v>814.00000000000011</v>
      </c>
      <c r="J1511" s="53"/>
      <c r="K1511" s="54">
        <v>612.41999999999996</v>
      </c>
      <c r="L1511" s="53"/>
      <c r="M1511" s="54">
        <v>732.78</v>
      </c>
      <c r="N1511" s="54">
        <f t="shared" ref="N1511:N1518" si="364">IF(F1511=2017,H1511*I1511+J1511*K1511+L1511*M1511,0)</f>
        <v>0</v>
      </c>
      <c r="O1511" s="54">
        <f t="shared" ref="O1511:O1518" si="365">IF(F1511=2018,H1511*I1511+J1511*K1511+L1511*M1511,0)</f>
        <v>0</v>
      </c>
      <c r="P1511" s="54">
        <f t="shared" ref="P1511:P1518" si="366">IF(F1511=2019,H1511*I1511+J1511*K1511+L1511*M1511,0)</f>
        <v>0</v>
      </c>
      <c r="Q1511">
        <f t="shared" ref="Q1511:Q1518" si="367">H1511*I1511</f>
        <v>0</v>
      </c>
      <c r="R1511">
        <f t="shared" ref="R1511:R1518" si="368">J1511*K1511</f>
        <v>0</v>
      </c>
      <c r="S1511">
        <f t="shared" ref="S1511:S1518" si="369">L1511*M1511</f>
        <v>0</v>
      </c>
      <c r="Y1511" t="s">
        <v>124</v>
      </c>
      <c r="Z1511" t="s">
        <v>485</v>
      </c>
    </row>
    <row r="1512" spans="2:26" ht="15.75" hidden="1" outlineLevel="1" x14ac:dyDescent="0.25">
      <c r="B1512" s="48">
        <v>2</v>
      </c>
      <c r="C1512" s="49" t="s">
        <v>121</v>
      </c>
      <c r="D1512" s="50" t="s">
        <v>35</v>
      </c>
      <c r="E1512" s="51">
        <v>320</v>
      </c>
      <c r="F1512" s="48">
        <v>2019</v>
      </c>
      <c r="G1512" s="52" t="s">
        <v>36</v>
      </c>
      <c r="H1512" s="53"/>
      <c r="I1512" s="54">
        <v>742.50000000000011</v>
      </c>
      <c r="J1512" s="53"/>
      <c r="K1512" s="54">
        <v>558.14</v>
      </c>
      <c r="L1512" s="53"/>
      <c r="M1512" s="54">
        <v>669.06</v>
      </c>
      <c r="N1512" s="54">
        <f t="shared" si="364"/>
        <v>0</v>
      </c>
      <c r="O1512" s="54">
        <f t="shared" si="365"/>
        <v>0</v>
      </c>
      <c r="P1512" s="54">
        <f t="shared" si="366"/>
        <v>0</v>
      </c>
      <c r="Q1512">
        <f t="shared" si="367"/>
        <v>0</v>
      </c>
      <c r="R1512">
        <f t="shared" si="368"/>
        <v>0</v>
      </c>
      <c r="S1512">
        <f t="shared" si="369"/>
        <v>0</v>
      </c>
      <c r="Y1512" t="s">
        <v>52</v>
      </c>
      <c r="Z1512" t="s">
        <v>485</v>
      </c>
    </row>
    <row r="1513" spans="2:26" ht="30" hidden="1" outlineLevel="1" x14ac:dyDescent="0.25">
      <c r="B1513" s="48">
        <v>3</v>
      </c>
      <c r="C1513" s="49" t="s">
        <v>487</v>
      </c>
      <c r="D1513" s="50" t="s">
        <v>35</v>
      </c>
      <c r="E1513" s="51">
        <v>336</v>
      </c>
      <c r="F1513" s="48">
        <v>2018</v>
      </c>
      <c r="G1513" s="52" t="s">
        <v>36</v>
      </c>
      <c r="H1513" s="53"/>
      <c r="I1513" s="54">
        <v>665.5</v>
      </c>
      <c r="J1513" s="53"/>
      <c r="K1513" s="54">
        <v>500.32</v>
      </c>
      <c r="L1513" s="53"/>
      <c r="M1513" s="54">
        <v>599.43999999999994</v>
      </c>
      <c r="N1513" s="54">
        <f t="shared" si="364"/>
        <v>0</v>
      </c>
      <c r="O1513" s="54">
        <f t="shared" si="365"/>
        <v>0</v>
      </c>
      <c r="P1513" s="54">
        <f t="shared" si="366"/>
        <v>0</v>
      </c>
      <c r="Q1513">
        <f t="shared" si="367"/>
        <v>0</v>
      </c>
      <c r="R1513">
        <f t="shared" si="368"/>
        <v>0</v>
      </c>
      <c r="S1513">
        <f t="shared" si="369"/>
        <v>0</v>
      </c>
      <c r="Y1513" t="s">
        <v>488</v>
      </c>
      <c r="Z1513" t="s">
        <v>485</v>
      </c>
    </row>
    <row r="1514" spans="2:26" ht="30" hidden="1" outlineLevel="1" x14ac:dyDescent="0.25">
      <c r="B1514" s="48">
        <v>4</v>
      </c>
      <c r="C1514" s="49" t="s">
        <v>122</v>
      </c>
      <c r="D1514" s="50" t="s">
        <v>35</v>
      </c>
      <c r="E1514" s="51">
        <v>240</v>
      </c>
      <c r="F1514" s="48">
        <v>2019</v>
      </c>
      <c r="G1514" s="52" t="s">
        <v>36</v>
      </c>
      <c r="H1514" s="53"/>
      <c r="I1514" s="54">
        <v>742.50000000000011</v>
      </c>
      <c r="J1514" s="53"/>
      <c r="K1514" s="54">
        <v>558.14</v>
      </c>
      <c r="L1514" s="53"/>
      <c r="M1514" s="54">
        <v>669.06</v>
      </c>
      <c r="N1514" s="54">
        <f t="shared" si="364"/>
        <v>0</v>
      </c>
      <c r="O1514" s="54">
        <f t="shared" si="365"/>
        <v>0</v>
      </c>
      <c r="P1514" s="54">
        <f t="shared" si="366"/>
        <v>0</v>
      </c>
      <c r="Q1514">
        <f t="shared" si="367"/>
        <v>0</v>
      </c>
      <c r="R1514">
        <f t="shared" si="368"/>
        <v>0</v>
      </c>
      <c r="S1514">
        <f t="shared" si="369"/>
        <v>0</v>
      </c>
      <c r="Y1514" t="s">
        <v>52</v>
      </c>
      <c r="Z1514" t="s">
        <v>485</v>
      </c>
    </row>
    <row r="1515" spans="2:26" ht="30" hidden="1" outlineLevel="1" x14ac:dyDescent="0.25">
      <c r="B1515" s="48">
        <v>5</v>
      </c>
      <c r="C1515" s="49" t="s">
        <v>489</v>
      </c>
      <c r="D1515" s="50" t="s">
        <v>35</v>
      </c>
      <c r="E1515" s="51">
        <v>352</v>
      </c>
      <c r="F1515" s="48">
        <v>2018</v>
      </c>
      <c r="G1515" s="52" t="s">
        <v>36</v>
      </c>
      <c r="H1515" s="53"/>
      <c r="I1515" s="54">
        <v>548.90000000000009</v>
      </c>
      <c r="J1515" s="53"/>
      <c r="K1515" s="54">
        <v>413</v>
      </c>
      <c r="L1515" s="53"/>
      <c r="M1515" s="54">
        <v>494.41999999999996</v>
      </c>
      <c r="N1515" s="54">
        <f t="shared" si="364"/>
        <v>0</v>
      </c>
      <c r="O1515" s="54">
        <f t="shared" si="365"/>
        <v>0</v>
      </c>
      <c r="P1515" s="54">
        <f t="shared" si="366"/>
        <v>0</v>
      </c>
      <c r="Q1515">
        <f t="shared" si="367"/>
        <v>0</v>
      </c>
      <c r="R1515">
        <f t="shared" si="368"/>
        <v>0</v>
      </c>
      <c r="S1515">
        <f t="shared" si="369"/>
        <v>0</v>
      </c>
      <c r="Y1515" t="s">
        <v>386</v>
      </c>
      <c r="Z1515" t="s">
        <v>485</v>
      </c>
    </row>
    <row r="1516" spans="2:26" ht="30" hidden="1" outlineLevel="1" x14ac:dyDescent="0.25">
      <c r="B1516" s="48">
        <v>6</v>
      </c>
      <c r="C1516" s="49" t="s">
        <v>125</v>
      </c>
      <c r="D1516" s="50" t="s">
        <v>35</v>
      </c>
      <c r="E1516" s="51">
        <v>320</v>
      </c>
      <c r="F1516" s="48">
        <v>2019</v>
      </c>
      <c r="G1516" s="52" t="s">
        <v>36</v>
      </c>
      <c r="H1516" s="53"/>
      <c r="I1516" s="54">
        <v>742.50000000000011</v>
      </c>
      <c r="J1516" s="53"/>
      <c r="K1516" s="54">
        <v>558.14</v>
      </c>
      <c r="L1516" s="53"/>
      <c r="M1516" s="54">
        <v>669.06</v>
      </c>
      <c r="N1516" s="54">
        <f t="shared" si="364"/>
        <v>0</v>
      </c>
      <c r="O1516" s="54">
        <f t="shared" si="365"/>
        <v>0</v>
      </c>
      <c r="P1516" s="54">
        <f t="shared" si="366"/>
        <v>0</v>
      </c>
      <c r="Q1516">
        <f t="shared" si="367"/>
        <v>0</v>
      </c>
      <c r="R1516">
        <f t="shared" si="368"/>
        <v>0</v>
      </c>
      <c r="S1516">
        <f t="shared" si="369"/>
        <v>0</v>
      </c>
      <c r="Y1516" t="s">
        <v>52</v>
      </c>
      <c r="Z1516" t="s">
        <v>485</v>
      </c>
    </row>
    <row r="1517" spans="2:26" ht="30" hidden="1" outlineLevel="1" x14ac:dyDescent="0.25">
      <c r="B1517" s="48">
        <v>7</v>
      </c>
      <c r="C1517" s="49" t="s">
        <v>126</v>
      </c>
      <c r="D1517" s="50" t="s">
        <v>35</v>
      </c>
      <c r="E1517" s="51">
        <v>384</v>
      </c>
      <c r="F1517" s="48">
        <v>2018</v>
      </c>
      <c r="G1517" s="52" t="s">
        <v>36</v>
      </c>
      <c r="H1517" s="53"/>
      <c r="I1517" s="54">
        <v>655.6</v>
      </c>
      <c r="J1517" s="53"/>
      <c r="K1517" s="54">
        <v>493.23999999999995</v>
      </c>
      <c r="L1517" s="53"/>
      <c r="M1517" s="54">
        <v>591.17999999999995</v>
      </c>
      <c r="N1517" s="54">
        <f t="shared" si="364"/>
        <v>0</v>
      </c>
      <c r="O1517" s="54">
        <f t="shared" si="365"/>
        <v>0</v>
      </c>
      <c r="P1517" s="54">
        <f t="shared" si="366"/>
        <v>0</v>
      </c>
      <c r="Q1517">
        <f t="shared" si="367"/>
        <v>0</v>
      </c>
      <c r="R1517">
        <f t="shared" si="368"/>
        <v>0</v>
      </c>
      <c r="S1517">
        <f t="shared" si="369"/>
        <v>0</v>
      </c>
      <c r="Y1517" t="s">
        <v>127</v>
      </c>
      <c r="Z1517" t="s">
        <v>485</v>
      </c>
    </row>
    <row r="1518" spans="2:26" ht="30" hidden="1" outlineLevel="1" x14ac:dyDescent="0.25">
      <c r="B1518" s="48">
        <v>8</v>
      </c>
      <c r="C1518" s="49" t="s">
        <v>128</v>
      </c>
      <c r="D1518" s="50" t="s">
        <v>35</v>
      </c>
      <c r="E1518" s="51">
        <v>272</v>
      </c>
      <c r="F1518" s="48">
        <v>2018</v>
      </c>
      <c r="G1518" s="52" t="s">
        <v>36</v>
      </c>
      <c r="H1518" s="53"/>
      <c r="I1518" s="54">
        <v>519.20000000000005</v>
      </c>
      <c r="J1518" s="53"/>
      <c r="K1518" s="54">
        <v>390.58</v>
      </c>
      <c r="L1518" s="53"/>
      <c r="M1518" s="54">
        <v>467.28</v>
      </c>
      <c r="N1518" s="54">
        <f t="shared" si="364"/>
        <v>0</v>
      </c>
      <c r="O1518" s="54">
        <f t="shared" si="365"/>
        <v>0</v>
      </c>
      <c r="P1518" s="54">
        <f t="shared" si="366"/>
        <v>0</v>
      </c>
      <c r="Q1518">
        <f t="shared" si="367"/>
        <v>0</v>
      </c>
      <c r="R1518">
        <f t="shared" si="368"/>
        <v>0</v>
      </c>
      <c r="S1518">
        <f t="shared" si="369"/>
        <v>0</v>
      </c>
      <c r="Y1518" t="s">
        <v>129</v>
      </c>
      <c r="Z1518" t="s">
        <v>485</v>
      </c>
    </row>
    <row r="1519" spans="2:26" hidden="1" outlineLevel="1" x14ac:dyDescent="0.25">
      <c r="Z1519" t="s">
        <v>485</v>
      </c>
    </row>
    <row r="1520" spans="2:26" ht="18.75" hidden="1" outlineLevel="1" x14ac:dyDescent="0.25">
      <c r="B1520" s="39" t="s">
        <v>68</v>
      </c>
      <c r="C1520" s="40"/>
      <c r="D1520" s="55"/>
      <c r="E1520" s="41"/>
      <c r="F1520" s="56"/>
      <c r="G1520" s="40"/>
      <c r="H1520" s="41"/>
      <c r="I1520" s="42"/>
      <c r="J1520" s="56"/>
      <c r="K1520" s="42"/>
      <c r="L1520" s="41"/>
      <c r="M1520" s="42"/>
      <c r="N1520" s="41"/>
      <c r="O1520" s="41"/>
      <c r="P1520" s="56"/>
      <c r="Z1520" t="s">
        <v>485</v>
      </c>
    </row>
    <row r="1521" spans="2:26" ht="51" hidden="1" outlineLevel="1" x14ac:dyDescent="0.25">
      <c r="B1521" s="43" t="s">
        <v>23</v>
      </c>
      <c r="C1521" s="44" t="s">
        <v>24</v>
      </c>
      <c r="D1521" s="44" t="s">
        <v>25</v>
      </c>
      <c r="E1521" s="44" t="s">
        <v>26</v>
      </c>
      <c r="F1521" s="44" t="s">
        <v>27</v>
      </c>
      <c r="G1521" s="44" t="s">
        <v>28</v>
      </c>
      <c r="H1521" s="44" t="s">
        <v>69</v>
      </c>
      <c r="I1521" s="45" t="s">
        <v>69</v>
      </c>
      <c r="J1521" s="44" t="s">
        <v>622</v>
      </c>
      <c r="K1521" s="45" t="s">
        <v>70</v>
      </c>
      <c r="L1521" s="44" t="s">
        <v>623</v>
      </c>
      <c r="M1521" s="45" t="s">
        <v>71</v>
      </c>
      <c r="N1521" s="46">
        <v>2017</v>
      </c>
      <c r="O1521" s="46">
        <v>2018</v>
      </c>
      <c r="P1521" s="47">
        <v>2019</v>
      </c>
      <c r="Z1521" t="s">
        <v>485</v>
      </c>
    </row>
    <row r="1522" spans="2:26" ht="18.75" hidden="1" outlineLevel="1" x14ac:dyDescent="0.25">
      <c r="B1522" s="93" t="s">
        <v>87</v>
      </c>
      <c r="C1522" s="94"/>
      <c r="D1522" s="94"/>
      <c r="E1522" s="94"/>
      <c r="F1522" s="94"/>
      <c r="G1522" s="94"/>
      <c r="H1522" s="94"/>
      <c r="I1522" s="94"/>
      <c r="J1522" s="94"/>
      <c r="K1522" s="94"/>
      <c r="L1522" s="94"/>
      <c r="M1522" s="94"/>
      <c r="N1522" s="94"/>
      <c r="O1522" s="94"/>
      <c r="P1522" s="95"/>
      <c r="Z1522" t="s">
        <v>485</v>
      </c>
    </row>
    <row r="1523" spans="2:26" ht="30" hidden="1" outlineLevel="1" x14ac:dyDescent="0.25">
      <c r="B1523" s="48">
        <v>1</v>
      </c>
      <c r="C1523" s="49" t="s">
        <v>88</v>
      </c>
      <c r="D1523" s="50" t="s">
        <v>72</v>
      </c>
      <c r="E1523" s="51"/>
      <c r="F1523" s="48">
        <v>2018</v>
      </c>
      <c r="G1523" s="52" t="s">
        <v>73</v>
      </c>
      <c r="H1523" s="57" t="s">
        <v>69</v>
      </c>
      <c r="I1523" s="58" t="s">
        <v>69</v>
      </c>
      <c r="J1523" s="53"/>
      <c r="K1523" s="54">
        <v>838</v>
      </c>
      <c r="L1523" s="53"/>
      <c r="M1523" s="54">
        <v>1004</v>
      </c>
      <c r="N1523" s="59">
        <f>IF(F1523=2017,J1523*K1523+L1523*M1523,0)</f>
        <v>0</v>
      </c>
      <c r="O1523" s="54">
        <f>IF(F1523=2018,J1523*K1523+L1523*M1523,0)</f>
        <v>0</v>
      </c>
      <c r="P1523" s="54">
        <f>IF(F1523=2019,J1523*K1523+L1523*M1523,0)</f>
        <v>0</v>
      </c>
      <c r="T1523">
        <f>J1523*K1523</f>
        <v>0</v>
      </c>
      <c r="U1523">
        <f>L1523*M1523</f>
        <v>0</v>
      </c>
      <c r="Y1523" t="s">
        <v>52</v>
      </c>
      <c r="Z1523" t="s">
        <v>485</v>
      </c>
    </row>
    <row r="1524" spans="2:26" ht="30" hidden="1" outlineLevel="1" x14ac:dyDescent="0.25">
      <c r="B1524" s="48">
        <v>2</v>
      </c>
      <c r="C1524" s="49" t="s">
        <v>92</v>
      </c>
      <c r="D1524" s="50" t="s">
        <v>72</v>
      </c>
      <c r="E1524" s="51"/>
      <c r="F1524" s="48">
        <v>2018</v>
      </c>
      <c r="G1524" s="52" t="s">
        <v>73</v>
      </c>
      <c r="H1524" s="57" t="s">
        <v>69</v>
      </c>
      <c r="I1524" s="58" t="s">
        <v>69</v>
      </c>
      <c r="J1524" s="53"/>
      <c r="K1524" s="54">
        <v>791</v>
      </c>
      <c r="L1524" s="53"/>
      <c r="M1524" s="54">
        <v>947</v>
      </c>
      <c r="N1524" s="59">
        <f>IF(F1524=2017,J1524*K1524+L1524*M1524,0)</f>
        <v>0</v>
      </c>
      <c r="O1524" s="54">
        <f>IF(F1524=2018,J1524*K1524+L1524*M1524,0)</f>
        <v>0</v>
      </c>
      <c r="P1524" s="54">
        <f>IF(F1524=2019,J1524*K1524+L1524*M1524,0)</f>
        <v>0</v>
      </c>
      <c r="T1524">
        <f>J1524*K1524</f>
        <v>0</v>
      </c>
      <c r="U1524">
        <f>L1524*M1524</f>
        <v>0</v>
      </c>
      <c r="Y1524" t="s">
        <v>52</v>
      </c>
      <c r="Z1524" t="s">
        <v>485</v>
      </c>
    </row>
    <row r="1525" spans="2:26" ht="30" hidden="1" outlineLevel="1" x14ac:dyDescent="0.25">
      <c r="B1525" s="48">
        <v>3</v>
      </c>
      <c r="C1525" s="49" t="s">
        <v>95</v>
      </c>
      <c r="D1525" s="50" t="s">
        <v>72</v>
      </c>
      <c r="E1525" s="51"/>
      <c r="F1525" s="48">
        <v>2018</v>
      </c>
      <c r="G1525" s="52" t="s">
        <v>73</v>
      </c>
      <c r="H1525" s="57" t="s">
        <v>69</v>
      </c>
      <c r="I1525" s="58" t="s">
        <v>69</v>
      </c>
      <c r="J1525" s="53"/>
      <c r="K1525" s="54">
        <v>659</v>
      </c>
      <c r="L1525" s="53"/>
      <c r="M1525" s="54">
        <v>791</v>
      </c>
      <c r="N1525" s="59">
        <f>IF(F1525=2017,J1525*K1525+L1525*M1525,0)</f>
        <v>0</v>
      </c>
      <c r="O1525" s="54">
        <f>IF(F1525=2018,J1525*K1525+L1525*M1525,0)</f>
        <v>0</v>
      </c>
      <c r="P1525" s="54">
        <f>IF(F1525=2019,J1525*K1525+L1525*M1525,0)</f>
        <v>0</v>
      </c>
      <c r="T1525">
        <f>J1525*K1525</f>
        <v>0</v>
      </c>
      <c r="U1525">
        <f>L1525*M1525</f>
        <v>0</v>
      </c>
      <c r="Y1525" t="s">
        <v>52</v>
      </c>
      <c r="Z1525" t="s">
        <v>485</v>
      </c>
    </row>
    <row r="1526" spans="2:26" ht="18.75" hidden="1" outlineLevel="1" x14ac:dyDescent="0.25">
      <c r="B1526" s="93" t="s">
        <v>33</v>
      </c>
      <c r="C1526" s="94"/>
      <c r="D1526" s="94"/>
      <c r="E1526" s="94"/>
      <c r="F1526" s="94"/>
      <c r="G1526" s="94"/>
      <c r="H1526" s="94"/>
      <c r="I1526" s="94"/>
      <c r="J1526" s="94"/>
      <c r="K1526" s="94"/>
      <c r="L1526" s="94"/>
      <c r="M1526" s="94"/>
      <c r="N1526" s="94"/>
      <c r="O1526" s="94"/>
      <c r="P1526" s="95"/>
      <c r="Z1526" t="s">
        <v>485</v>
      </c>
    </row>
    <row r="1527" spans="2:26" ht="30" hidden="1" outlineLevel="1" x14ac:dyDescent="0.25">
      <c r="B1527" s="48">
        <v>1</v>
      </c>
      <c r="C1527" s="49" t="s">
        <v>98</v>
      </c>
      <c r="D1527" s="50" t="s">
        <v>72</v>
      </c>
      <c r="E1527" s="51"/>
      <c r="F1527" s="48">
        <v>2018</v>
      </c>
      <c r="G1527" s="52" t="s">
        <v>73</v>
      </c>
      <c r="H1527" s="57" t="s">
        <v>69</v>
      </c>
      <c r="I1527" s="58" t="s">
        <v>69</v>
      </c>
      <c r="J1527" s="53"/>
      <c r="K1527" s="54">
        <v>701</v>
      </c>
      <c r="L1527" s="53"/>
      <c r="M1527" s="54">
        <v>839</v>
      </c>
      <c r="N1527" s="59">
        <f t="shared" ref="N1527:N1538" si="370">IF(F1527=2017,J1527*K1527+L1527*M1527,0)</f>
        <v>0</v>
      </c>
      <c r="O1527" s="54">
        <f t="shared" ref="O1527:O1538" si="371">IF(F1527=2018,J1527*K1527+L1527*M1527,0)</f>
        <v>0</v>
      </c>
      <c r="P1527" s="54">
        <f t="shared" ref="P1527:P1538" si="372">IF(F1527=2019,J1527*K1527+L1527*M1527,0)</f>
        <v>0</v>
      </c>
      <c r="T1527">
        <f t="shared" ref="T1527:T1538" si="373">J1527*K1527</f>
        <v>0</v>
      </c>
      <c r="U1527">
        <f t="shared" ref="U1527:U1538" si="374">L1527*M1527</f>
        <v>0</v>
      </c>
      <c r="Y1527" t="s">
        <v>52</v>
      </c>
      <c r="Z1527" t="s">
        <v>485</v>
      </c>
    </row>
    <row r="1528" spans="2:26" ht="30" hidden="1" outlineLevel="1" x14ac:dyDescent="0.25">
      <c r="B1528" s="48">
        <v>2</v>
      </c>
      <c r="C1528" s="49" t="s">
        <v>100</v>
      </c>
      <c r="D1528" s="50" t="s">
        <v>72</v>
      </c>
      <c r="E1528" s="51"/>
      <c r="F1528" s="48">
        <v>2017</v>
      </c>
      <c r="G1528" s="52" t="s">
        <v>73</v>
      </c>
      <c r="H1528" s="57" t="s">
        <v>69</v>
      </c>
      <c r="I1528" s="58" t="s">
        <v>69</v>
      </c>
      <c r="J1528" s="53"/>
      <c r="K1528" s="54">
        <v>701</v>
      </c>
      <c r="L1528" s="53"/>
      <c r="M1528" s="54">
        <v>839</v>
      </c>
      <c r="N1528" s="59">
        <f t="shared" si="370"/>
        <v>0</v>
      </c>
      <c r="O1528" s="54">
        <f t="shared" si="371"/>
        <v>0</v>
      </c>
      <c r="P1528" s="54">
        <f t="shared" si="372"/>
        <v>0</v>
      </c>
      <c r="T1528">
        <f t="shared" si="373"/>
        <v>0</v>
      </c>
      <c r="U1528">
        <f t="shared" si="374"/>
        <v>0</v>
      </c>
      <c r="Y1528" t="s">
        <v>52</v>
      </c>
      <c r="Z1528" t="s">
        <v>485</v>
      </c>
    </row>
    <row r="1529" spans="2:26" ht="30" hidden="1" outlineLevel="1" x14ac:dyDescent="0.25">
      <c r="B1529" s="48">
        <v>3</v>
      </c>
      <c r="C1529" s="49" t="s">
        <v>102</v>
      </c>
      <c r="D1529" s="50" t="s">
        <v>72</v>
      </c>
      <c r="E1529" s="51"/>
      <c r="F1529" s="48">
        <v>2018</v>
      </c>
      <c r="G1529" s="52" t="s">
        <v>73</v>
      </c>
      <c r="H1529" s="57" t="s">
        <v>69</v>
      </c>
      <c r="I1529" s="58" t="s">
        <v>69</v>
      </c>
      <c r="J1529" s="53"/>
      <c r="K1529" s="54">
        <v>701</v>
      </c>
      <c r="L1529" s="53"/>
      <c r="M1529" s="54">
        <v>839</v>
      </c>
      <c r="N1529" s="59">
        <f t="shared" si="370"/>
        <v>0</v>
      </c>
      <c r="O1529" s="54">
        <f t="shared" si="371"/>
        <v>0</v>
      </c>
      <c r="P1529" s="54">
        <f t="shared" si="372"/>
        <v>0</v>
      </c>
      <c r="T1529">
        <f t="shared" si="373"/>
        <v>0</v>
      </c>
      <c r="U1529">
        <f t="shared" si="374"/>
        <v>0</v>
      </c>
      <c r="Y1529" t="s">
        <v>52</v>
      </c>
      <c r="Z1529" t="s">
        <v>485</v>
      </c>
    </row>
    <row r="1530" spans="2:26" ht="30" hidden="1" outlineLevel="1" x14ac:dyDescent="0.25">
      <c r="B1530" s="48">
        <v>4</v>
      </c>
      <c r="C1530" s="49" t="s">
        <v>104</v>
      </c>
      <c r="D1530" s="50" t="s">
        <v>72</v>
      </c>
      <c r="E1530" s="51"/>
      <c r="F1530" s="48">
        <v>2018</v>
      </c>
      <c r="G1530" s="52" t="s">
        <v>73</v>
      </c>
      <c r="H1530" s="57" t="s">
        <v>69</v>
      </c>
      <c r="I1530" s="58" t="s">
        <v>69</v>
      </c>
      <c r="J1530" s="53"/>
      <c r="K1530" s="54">
        <v>701</v>
      </c>
      <c r="L1530" s="53"/>
      <c r="M1530" s="54">
        <v>839</v>
      </c>
      <c r="N1530" s="59">
        <f t="shared" si="370"/>
        <v>0</v>
      </c>
      <c r="O1530" s="54">
        <f t="shared" si="371"/>
        <v>0</v>
      </c>
      <c r="P1530" s="54">
        <f t="shared" si="372"/>
        <v>0</v>
      </c>
      <c r="T1530">
        <f t="shared" si="373"/>
        <v>0</v>
      </c>
      <c r="U1530">
        <f t="shared" si="374"/>
        <v>0</v>
      </c>
      <c r="Y1530" t="s">
        <v>52</v>
      </c>
      <c r="Z1530" t="s">
        <v>485</v>
      </c>
    </row>
    <row r="1531" spans="2:26" ht="30" hidden="1" outlineLevel="1" x14ac:dyDescent="0.25">
      <c r="B1531" s="48">
        <v>5</v>
      </c>
      <c r="C1531" s="49" t="s">
        <v>106</v>
      </c>
      <c r="D1531" s="50" t="s">
        <v>72</v>
      </c>
      <c r="E1531" s="51"/>
      <c r="F1531" s="48">
        <v>2018</v>
      </c>
      <c r="G1531" s="52" t="s">
        <v>73</v>
      </c>
      <c r="H1531" s="57" t="s">
        <v>69</v>
      </c>
      <c r="I1531" s="58" t="s">
        <v>69</v>
      </c>
      <c r="J1531" s="53"/>
      <c r="K1531" s="54">
        <v>701</v>
      </c>
      <c r="L1531" s="53"/>
      <c r="M1531" s="54">
        <v>839</v>
      </c>
      <c r="N1531" s="59">
        <f t="shared" si="370"/>
        <v>0</v>
      </c>
      <c r="O1531" s="54">
        <f t="shared" si="371"/>
        <v>0</v>
      </c>
      <c r="P1531" s="54">
        <f t="shared" si="372"/>
        <v>0</v>
      </c>
      <c r="T1531">
        <f t="shared" si="373"/>
        <v>0</v>
      </c>
      <c r="U1531">
        <f t="shared" si="374"/>
        <v>0</v>
      </c>
      <c r="Y1531" t="s">
        <v>52</v>
      </c>
      <c r="Z1531" t="s">
        <v>485</v>
      </c>
    </row>
    <row r="1532" spans="2:26" ht="30" hidden="1" outlineLevel="1" x14ac:dyDescent="0.25">
      <c r="B1532" s="48">
        <v>6</v>
      </c>
      <c r="C1532" s="49" t="s">
        <v>109</v>
      </c>
      <c r="D1532" s="50" t="s">
        <v>72</v>
      </c>
      <c r="E1532" s="51"/>
      <c r="F1532" s="48">
        <v>2017</v>
      </c>
      <c r="G1532" s="52" t="s">
        <v>73</v>
      </c>
      <c r="H1532" s="57" t="s">
        <v>69</v>
      </c>
      <c r="I1532" s="58" t="s">
        <v>69</v>
      </c>
      <c r="J1532" s="53"/>
      <c r="K1532" s="54">
        <v>701</v>
      </c>
      <c r="L1532" s="53"/>
      <c r="M1532" s="54">
        <v>839</v>
      </c>
      <c r="N1532" s="59">
        <f t="shared" si="370"/>
        <v>0</v>
      </c>
      <c r="O1532" s="54">
        <f t="shared" si="371"/>
        <v>0</v>
      </c>
      <c r="P1532" s="54">
        <f t="shared" si="372"/>
        <v>0</v>
      </c>
      <c r="T1532">
        <f t="shared" si="373"/>
        <v>0</v>
      </c>
      <c r="U1532">
        <f t="shared" si="374"/>
        <v>0</v>
      </c>
      <c r="Y1532" t="s">
        <v>130</v>
      </c>
      <c r="Z1532" t="s">
        <v>485</v>
      </c>
    </row>
    <row r="1533" spans="2:26" ht="30" hidden="1" outlineLevel="1" x14ac:dyDescent="0.25">
      <c r="B1533" s="48">
        <v>7</v>
      </c>
      <c r="C1533" s="49" t="s">
        <v>111</v>
      </c>
      <c r="D1533" s="50" t="s">
        <v>72</v>
      </c>
      <c r="E1533" s="51"/>
      <c r="F1533" s="48">
        <v>2018</v>
      </c>
      <c r="G1533" s="52" t="s">
        <v>73</v>
      </c>
      <c r="H1533" s="57" t="s">
        <v>69</v>
      </c>
      <c r="I1533" s="58" t="s">
        <v>69</v>
      </c>
      <c r="J1533" s="53"/>
      <c r="K1533" s="54">
        <v>701</v>
      </c>
      <c r="L1533" s="53"/>
      <c r="M1533" s="54">
        <v>839</v>
      </c>
      <c r="N1533" s="59">
        <f t="shared" si="370"/>
        <v>0</v>
      </c>
      <c r="O1533" s="54">
        <f t="shared" si="371"/>
        <v>0</v>
      </c>
      <c r="P1533" s="54">
        <f t="shared" si="372"/>
        <v>0</v>
      </c>
      <c r="T1533">
        <f t="shared" si="373"/>
        <v>0</v>
      </c>
      <c r="U1533">
        <f t="shared" si="374"/>
        <v>0</v>
      </c>
      <c r="Y1533" t="s">
        <v>52</v>
      </c>
      <c r="Z1533" t="s">
        <v>485</v>
      </c>
    </row>
    <row r="1534" spans="2:26" ht="30" hidden="1" outlineLevel="1" x14ac:dyDescent="0.25">
      <c r="B1534" s="48">
        <v>8</v>
      </c>
      <c r="C1534" s="49" t="s">
        <v>114</v>
      </c>
      <c r="D1534" s="50" t="s">
        <v>72</v>
      </c>
      <c r="E1534" s="51"/>
      <c r="F1534" s="48">
        <v>2018</v>
      </c>
      <c r="G1534" s="52" t="s">
        <v>73</v>
      </c>
      <c r="H1534" s="57" t="s">
        <v>69</v>
      </c>
      <c r="I1534" s="58" t="s">
        <v>69</v>
      </c>
      <c r="J1534" s="53"/>
      <c r="K1534" s="54">
        <v>701</v>
      </c>
      <c r="L1534" s="53"/>
      <c r="M1534" s="54">
        <v>839</v>
      </c>
      <c r="N1534" s="59">
        <f t="shared" si="370"/>
        <v>0</v>
      </c>
      <c r="O1534" s="54">
        <f t="shared" si="371"/>
        <v>0</v>
      </c>
      <c r="P1534" s="54">
        <f t="shared" si="372"/>
        <v>0</v>
      </c>
      <c r="T1534">
        <f t="shared" si="373"/>
        <v>0</v>
      </c>
      <c r="U1534">
        <f t="shared" si="374"/>
        <v>0</v>
      </c>
      <c r="Y1534" t="s">
        <v>52</v>
      </c>
      <c r="Z1534" t="s">
        <v>485</v>
      </c>
    </row>
    <row r="1535" spans="2:26" ht="30" hidden="1" outlineLevel="1" x14ac:dyDescent="0.25">
      <c r="B1535" s="48">
        <v>9</v>
      </c>
      <c r="C1535" s="49" t="s">
        <v>116</v>
      </c>
      <c r="D1535" s="50" t="s">
        <v>72</v>
      </c>
      <c r="E1535" s="51"/>
      <c r="F1535" s="48">
        <v>2017</v>
      </c>
      <c r="G1535" s="52" t="s">
        <v>73</v>
      </c>
      <c r="H1535" s="57" t="s">
        <v>69</v>
      </c>
      <c r="I1535" s="58" t="s">
        <v>69</v>
      </c>
      <c r="J1535" s="53"/>
      <c r="K1535" s="54">
        <v>701</v>
      </c>
      <c r="L1535" s="53"/>
      <c r="M1535" s="54">
        <v>839</v>
      </c>
      <c r="N1535" s="59">
        <f t="shared" si="370"/>
        <v>0</v>
      </c>
      <c r="O1535" s="54">
        <f t="shared" si="371"/>
        <v>0</v>
      </c>
      <c r="P1535" s="54">
        <f t="shared" si="372"/>
        <v>0</v>
      </c>
      <c r="T1535">
        <f t="shared" si="373"/>
        <v>0</v>
      </c>
      <c r="U1535">
        <f t="shared" si="374"/>
        <v>0</v>
      </c>
      <c r="Y1535" t="s">
        <v>52</v>
      </c>
      <c r="Z1535" t="s">
        <v>485</v>
      </c>
    </row>
    <row r="1536" spans="2:26" ht="30" hidden="1" outlineLevel="1" x14ac:dyDescent="0.25">
      <c r="B1536" s="48">
        <v>10</v>
      </c>
      <c r="C1536" s="49" t="s">
        <v>118</v>
      </c>
      <c r="D1536" s="50" t="s">
        <v>72</v>
      </c>
      <c r="E1536" s="51"/>
      <c r="F1536" s="48">
        <v>2019</v>
      </c>
      <c r="G1536" s="52" t="s">
        <v>73</v>
      </c>
      <c r="H1536" s="57" t="s">
        <v>69</v>
      </c>
      <c r="I1536" s="58" t="s">
        <v>69</v>
      </c>
      <c r="J1536" s="53"/>
      <c r="K1536" s="54">
        <v>701</v>
      </c>
      <c r="L1536" s="53"/>
      <c r="M1536" s="54">
        <v>839</v>
      </c>
      <c r="N1536" s="59">
        <f t="shared" si="370"/>
        <v>0</v>
      </c>
      <c r="O1536" s="54">
        <f t="shared" si="371"/>
        <v>0</v>
      </c>
      <c r="P1536" s="54">
        <f t="shared" si="372"/>
        <v>0</v>
      </c>
      <c r="T1536">
        <f t="shared" si="373"/>
        <v>0</v>
      </c>
      <c r="U1536">
        <f t="shared" si="374"/>
        <v>0</v>
      </c>
      <c r="Y1536" t="s">
        <v>52</v>
      </c>
      <c r="Z1536" t="s">
        <v>485</v>
      </c>
    </row>
    <row r="1537" spans="2:26" ht="30" hidden="1" outlineLevel="1" x14ac:dyDescent="0.25">
      <c r="B1537" s="48">
        <v>11</v>
      </c>
      <c r="C1537" s="49" t="s">
        <v>119</v>
      </c>
      <c r="D1537" s="50" t="s">
        <v>72</v>
      </c>
      <c r="E1537" s="51"/>
      <c r="F1537" s="48">
        <v>2019</v>
      </c>
      <c r="G1537" s="52" t="s">
        <v>73</v>
      </c>
      <c r="H1537" s="57" t="s">
        <v>69</v>
      </c>
      <c r="I1537" s="58" t="s">
        <v>69</v>
      </c>
      <c r="J1537" s="53"/>
      <c r="K1537" s="54">
        <v>701</v>
      </c>
      <c r="L1537" s="53"/>
      <c r="M1537" s="54">
        <v>839</v>
      </c>
      <c r="N1537" s="59">
        <f t="shared" si="370"/>
        <v>0</v>
      </c>
      <c r="O1537" s="54">
        <f t="shared" si="371"/>
        <v>0</v>
      </c>
      <c r="P1537" s="54">
        <f t="shared" si="372"/>
        <v>0</v>
      </c>
      <c r="T1537">
        <f t="shared" si="373"/>
        <v>0</v>
      </c>
      <c r="U1537">
        <f t="shared" si="374"/>
        <v>0</v>
      </c>
      <c r="Y1537" t="s">
        <v>52</v>
      </c>
      <c r="Z1537" t="s">
        <v>485</v>
      </c>
    </row>
    <row r="1538" spans="2:26" ht="30" hidden="1" outlineLevel="1" x14ac:dyDescent="0.25">
      <c r="B1538" s="48">
        <v>12</v>
      </c>
      <c r="C1538" s="49" t="s">
        <v>120</v>
      </c>
      <c r="D1538" s="50" t="s">
        <v>72</v>
      </c>
      <c r="E1538" s="51"/>
      <c r="F1538" s="48">
        <v>2019</v>
      </c>
      <c r="G1538" s="52" t="s">
        <v>73</v>
      </c>
      <c r="H1538" s="57" t="s">
        <v>69</v>
      </c>
      <c r="I1538" s="58" t="s">
        <v>69</v>
      </c>
      <c r="J1538" s="53"/>
      <c r="K1538" s="54">
        <v>701</v>
      </c>
      <c r="L1538" s="53"/>
      <c r="M1538" s="54">
        <v>839</v>
      </c>
      <c r="N1538" s="59">
        <f t="shared" si="370"/>
        <v>0</v>
      </c>
      <c r="O1538" s="54">
        <f t="shared" si="371"/>
        <v>0</v>
      </c>
      <c r="P1538" s="54">
        <f t="shared" si="372"/>
        <v>0</v>
      </c>
      <c r="T1538">
        <f t="shared" si="373"/>
        <v>0</v>
      </c>
      <c r="U1538">
        <f t="shared" si="374"/>
        <v>0</v>
      </c>
      <c r="Y1538" t="s">
        <v>52</v>
      </c>
      <c r="Z1538" t="s">
        <v>485</v>
      </c>
    </row>
    <row r="1539" spans="2:26" ht="18.75" hidden="1" outlineLevel="1" x14ac:dyDescent="0.25">
      <c r="B1539" s="93" t="s">
        <v>48</v>
      </c>
      <c r="C1539" s="94"/>
      <c r="D1539" s="94"/>
      <c r="E1539" s="94"/>
      <c r="F1539" s="94"/>
      <c r="G1539" s="94"/>
      <c r="H1539" s="94"/>
      <c r="I1539" s="94"/>
      <c r="J1539" s="94"/>
      <c r="K1539" s="94"/>
      <c r="L1539" s="94"/>
      <c r="M1539" s="94"/>
      <c r="N1539" s="94"/>
      <c r="O1539" s="94"/>
      <c r="P1539" s="95"/>
      <c r="Z1539" t="s">
        <v>485</v>
      </c>
    </row>
    <row r="1540" spans="2:26" ht="30" hidden="1" outlineLevel="1" x14ac:dyDescent="0.25">
      <c r="B1540" s="48">
        <v>1</v>
      </c>
      <c r="C1540" s="49" t="s">
        <v>121</v>
      </c>
      <c r="D1540" s="50" t="s">
        <v>72</v>
      </c>
      <c r="E1540" s="51"/>
      <c r="F1540" s="48">
        <v>2019</v>
      </c>
      <c r="G1540" s="52" t="s">
        <v>73</v>
      </c>
      <c r="H1540" s="57" t="s">
        <v>69</v>
      </c>
      <c r="I1540" s="58" t="s">
        <v>69</v>
      </c>
      <c r="J1540" s="53"/>
      <c r="K1540" s="54">
        <v>698</v>
      </c>
      <c r="L1540" s="53"/>
      <c r="M1540" s="54">
        <v>836</v>
      </c>
      <c r="N1540" s="59">
        <f t="shared" ref="N1540:N1547" si="375">IF(F1540=2017,J1540*K1540+L1540*M1540,0)</f>
        <v>0</v>
      </c>
      <c r="O1540" s="54">
        <f t="shared" ref="O1540:O1547" si="376">IF(F1540=2018,J1540*K1540+L1540*M1540,0)</f>
        <v>0</v>
      </c>
      <c r="P1540" s="54">
        <f t="shared" ref="P1540:P1547" si="377">IF(F1540=2019,J1540*K1540+L1540*M1540,0)</f>
        <v>0</v>
      </c>
      <c r="T1540">
        <f t="shared" ref="T1540:T1547" si="378">J1540*K1540</f>
        <v>0</v>
      </c>
      <c r="U1540">
        <f t="shared" ref="U1540:U1547" si="379">L1540*M1540</f>
        <v>0</v>
      </c>
      <c r="Y1540" t="s">
        <v>52</v>
      </c>
      <c r="Z1540" t="s">
        <v>485</v>
      </c>
    </row>
    <row r="1541" spans="2:26" ht="30" hidden="1" outlineLevel="1" x14ac:dyDescent="0.25">
      <c r="B1541" s="48">
        <v>2</v>
      </c>
      <c r="C1541" s="49" t="s">
        <v>487</v>
      </c>
      <c r="D1541" s="50" t="s">
        <v>72</v>
      </c>
      <c r="E1541" s="51"/>
      <c r="F1541" s="48">
        <v>2019</v>
      </c>
      <c r="G1541" s="52" t="s">
        <v>73</v>
      </c>
      <c r="H1541" s="57" t="s">
        <v>69</v>
      </c>
      <c r="I1541" s="58" t="s">
        <v>69</v>
      </c>
      <c r="J1541" s="53"/>
      <c r="K1541" s="54">
        <v>625</v>
      </c>
      <c r="L1541" s="53"/>
      <c r="M1541" s="54">
        <v>749</v>
      </c>
      <c r="N1541" s="59">
        <f t="shared" si="375"/>
        <v>0</v>
      </c>
      <c r="O1541" s="54">
        <f t="shared" si="376"/>
        <v>0</v>
      </c>
      <c r="P1541" s="54">
        <f t="shared" si="377"/>
        <v>0</v>
      </c>
      <c r="T1541">
        <f t="shared" si="378"/>
        <v>0</v>
      </c>
      <c r="U1541">
        <f t="shared" si="379"/>
        <v>0</v>
      </c>
      <c r="Y1541" t="s">
        <v>52</v>
      </c>
      <c r="Z1541" t="s">
        <v>485</v>
      </c>
    </row>
    <row r="1542" spans="2:26" ht="30" hidden="1" outlineLevel="1" x14ac:dyDescent="0.25">
      <c r="B1542" s="48">
        <v>3</v>
      </c>
      <c r="C1542" s="49" t="s">
        <v>122</v>
      </c>
      <c r="D1542" s="50" t="s">
        <v>72</v>
      </c>
      <c r="E1542" s="51"/>
      <c r="F1542" s="48">
        <v>2019</v>
      </c>
      <c r="G1542" s="52" t="s">
        <v>73</v>
      </c>
      <c r="H1542" s="57" t="s">
        <v>69</v>
      </c>
      <c r="I1542" s="58" t="s">
        <v>69</v>
      </c>
      <c r="J1542" s="53"/>
      <c r="K1542" s="54">
        <v>698</v>
      </c>
      <c r="L1542" s="53"/>
      <c r="M1542" s="54">
        <v>836</v>
      </c>
      <c r="N1542" s="59">
        <f t="shared" si="375"/>
        <v>0</v>
      </c>
      <c r="O1542" s="54">
        <f t="shared" si="376"/>
        <v>0</v>
      </c>
      <c r="P1542" s="54">
        <f t="shared" si="377"/>
        <v>0</v>
      </c>
      <c r="T1542">
        <f t="shared" si="378"/>
        <v>0</v>
      </c>
      <c r="U1542">
        <f t="shared" si="379"/>
        <v>0</v>
      </c>
      <c r="Y1542" t="s">
        <v>52</v>
      </c>
      <c r="Z1542" t="s">
        <v>485</v>
      </c>
    </row>
    <row r="1543" spans="2:26" ht="30" hidden="1" outlineLevel="1" x14ac:dyDescent="0.25">
      <c r="B1543" s="48">
        <v>4</v>
      </c>
      <c r="C1543" s="49" t="s">
        <v>489</v>
      </c>
      <c r="D1543" s="50" t="s">
        <v>72</v>
      </c>
      <c r="E1543" s="51"/>
      <c r="F1543" s="48">
        <v>2019</v>
      </c>
      <c r="G1543" s="52" t="s">
        <v>73</v>
      </c>
      <c r="H1543" s="57" t="s">
        <v>69</v>
      </c>
      <c r="I1543" s="58" t="s">
        <v>69</v>
      </c>
      <c r="J1543" s="53"/>
      <c r="K1543" s="54">
        <v>516</v>
      </c>
      <c r="L1543" s="53"/>
      <c r="M1543" s="54">
        <v>618</v>
      </c>
      <c r="N1543" s="59">
        <f t="shared" si="375"/>
        <v>0</v>
      </c>
      <c r="O1543" s="54">
        <f t="shared" si="376"/>
        <v>0</v>
      </c>
      <c r="P1543" s="54">
        <f t="shared" si="377"/>
        <v>0</v>
      </c>
      <c r="T1543">
        <f t="shared" si="378"/>
        <v>0</v>
      </c>
      <c r="U1543">
        <f t="shared" si="379"/>
        <v>0</v>
      </c>
      <c r="Y1543" t="s">
        <v>52</v>
      </c>
      <c r="Z1543" t="s">
        <v>485</v>
      </c>
    </row>
    <row r="1544" spans="2:26" ht="30" hidden="1" outlineLevel="1" x14ac:dyDescent="0.25">
      <c r="B1544" s="48">
        <v>5</v>
      </c>
      <c r="C1544" s="49" t="s">
        <v>123</v>
      </c>
      <c r="D1544" s="50" t="s">
        <v>72</v>
      </c>
      <c r="E1544" s="51"/>
      <c r="F1544" s="48">
        <v>2017</v>
      </c>
      <c r="G1544" s="52" t="s">
        <v>73</v>
      </c>
      <c r="H1544" s="57" t="s">
        <v>69</v>
      </c>
      <c r="I1544" s="58" t="s">
        <v>69</v>
      </c>
      <c r="J1544" s="53"/>
      <c r="K1544" s="54">
        <v>766</v>
      </c>
      <c r="L1544" s="53"/>
      <c r="M1544" s="54">
        <v>916</v>
      </c>
      <c r="N1544" s="59">
        <f t="shared" si="375"/>
        <v>0</v>
      </c>
      <c r="O1544" s="54">
        <f t="shared" si="376"/>
        <v>0</v>
      </c>
      <c r="P1544" s="54">
        <f t="shared" si="377"/>
        <v>0</v>
      </c>
      <c r="T1544">
        <f t="shared" si="378"/>
        <v>0</v>
      </c>
      <c r="U1544">
        <f t="shared" si="379"/>
        <v>0</v>
      </c>
      <c r="Y1544" t="s">
        <v>131</v>
      </c>
      <c r="Z1544" t="s">
        <v>485</v>
      </c>
    </row>
    <row r="1545" spans="2:26" ht="30" hidden="1" outlineLevel="1" x14ac:dyDescent="0.25">
      <c r="B1545" s="48">
        <v>6</v>
      </c>
      <c r="C1545" s="49" t="s">
        <v>125</v>
      </c>
      <c r="D1545" s="50" t="s">
        <v>72</v>
      </c>
      <c r="E1545" s="51"/>
      <c r="F1545" s="48">
        <v>2019</v>
      </c>
      <c r="G1545" s="52" t="s">
        <v>73</v>
      </c>
      <c r="H1545" s="57" t="s">
        <v>69</v>
      </c>
      <c r="I1545" s="58" t="s">
        <v>69</v>
      </c>
      <c r="J1545" s="53"/>
      <c r="K1545" s="54">
        <v>698</v>
      </c>
      <c r="L1545" s="53"/>
      <c r="M1545" s="54">
        <v>836</v>
      </c>
      <c r="N1545" s="59">
        <f t="shared" si="375"/>
        <v>0</v>
      </c>
      <c r="O1545" s="54">
        <f t="shared" si="376"/>
        <v>0</v>
      </c>
      <c r="P1545" s="54">
        <f t="shared" si="377"/>
        <v>0</v>
      </c>
      <c r="T1545">
        <f t="shared" si="378"/>
        <v>0</v>
      </c>
      <c r="U1545">
        <f t="shared" si="379"/>
        <v>0</v>
      </c>
      <c r="Y1545" t="s">
        <v>52</v>
      </c>
      <c r="Z1545" t="s">
        <v>485</v>
      </c>
    </row>
    <row r="1546" spans="2:26" ht="30" hidden="1" outlineLevel="1" x14ac:dyDescent="0.25">
      <c r="B1546" s="48">
        <v>7</v>
      </c>
      <c r="C1546" s="49" t="s">
        <v>126</v>
      </c>
      <c r="D1546" s="50" t="s">
        <v>72</v>
      </c>
      <c r="E1546" s="51"/>
      <c r="F1546" s="48">
        <v>2019</v>
      </c>
      <c r="G1546" s="52" t="s">
        <v>73</v>
      </c>
      <c r="H1546" s="57" t="s">
        <v>69</v>
      </c>
      <c r="I1546" s="58" t="s">
        <v>69</v>
      </c>
      <c r="J1546" s="53"/>
      <c r="K1546" s="54">
        <v>617</v>
      </c>
      <c r="L1546" s="53"/>
      <c r="M1546" s="54">
        <v>739</v>
      </c>
      <c r="N1546" s="59">
        <f t="shared" si="375"/>
        <v>0</v>
      </c>
      <c r="O1546" s="54">
        <f t="shared" si="376"/>
        <v>0</v>
      </c>
      <c r="P1546" s="54">
        <f t="shared" si="377"/>
        <v>0</v>
      </c>
      <c r="T1546">
        <f t="shared" si="378"/>
        <v>0</v>
      </c>
      <c r="U1546">
        <f t="shared" si="379"/>
        <v>0</v>
      </c>
      <c r="Y1546" t="s">
        <v>52</v>
      </c>
      <c r="Z1546" t="s">
        <v>485</v>
      </c>
    </row>
    <row r="1547" spans="2:26" ht="30" hidden="1" outlineLevel="1" x14ac:dyDescent="0.25">
      <c r="B1547" s="48">
        <v>8</v>
      </c>
      <c r="C1547" s="49" t="s">
        <v>128</v>
      </c>
      <c r="D1547" s="50" t="s">
        <v>72</v>
      </c>
      <c r="E1547" s="51"/>
      <c r="F1547" s="48">
        <v>2019</v>
      </c>
      <c r="G1547" s="52" t="s">
        <v>73</v>
      </c>
      <c r="H1547" s="57" t="s">
        <v>69</v>
      </c>
      <c r="I1547" s="58" t="s">
        <v>69</v>
      </c>
      <c r="J1547" s="53"/>
      <c r="K1547" s="54">
        <v>488</v>
      </c>
      <c r="L1547" s="53"/>
      <c r="M1547" s="54">
        <v>584</v>
      </c>
      <c r="N1547" s="59">
        <f t="shared" si="375"/>
        <v>0</v>
      </c>
      <c r="O1547" s="54">
        <f t="shared" si="376"/>
        <v>0</v>
      </c>
      <c r="P1547" s="54">
        <f t="shared" si="377"/>
        <v>0</v>
      </c>
      <c r="T1547">
        <f t="shared" si="378"/>
        <v>0</v>
      </c>
      <c r="U1547">
        <f t="shared" si="379"/>
        <v>0</v>
      </c>
      <c r="Y1547" t="s">
        <v>52</v>
      </c>
      <c r="Z1547" t="s">
        <v>485</v>
      </c>
    </row>
    <row r="1548" spans="2:26" hidden="1" outlineLevel="1" x14ac:dyDescent="0.25">
      <c r="Z1548" t="s">
        <v>485</v>
      </c>
    </row>
    <row r="1549" spans="2:26" ht="18.75" hidden="1" outlineLevel="1" x14ac:dyDescent="0.25">
      <c r="B1549" s="39" t="s">
        <v>79</v>
      </c>
      <c r="C1549" s="40"/>
      <c r="D1549" s="55"/>
      <c r="E1549" s="41"/>
      <c r="F1549" s="56"/>
      <c r="G1549" s="40"/>
      <c r="H1549" s="41"/>
      <c r="I1549" s="42"/>
      <c r="J1549" s="56"/>
      <c r="K1549" s="42"/>
      <c r="L1549" s="41"/>
      <c r="M1549" s="42"/>
      <c r="N1549" s="41"/>
      <c r="O1549" s="41"/>
      <c r="P1549" s="56"/>
      <c r="Z1549" t="s">
        <v>485</v>
      </c>
    </row>
    <row r="1550" spans="2:26" ht="38.25" hidden="1" outlineLevel="1" x14ac:dyDescent="0.25">
      <c r="B1550" s="43" t="s">
        <v>23</v>
      </c>
      <c r="C1550" s="44" t="s">
        <v>24</v>
      </c>
      <c r="D1550" s="44" t="s">
        <v>25</v>
      </c>
      <c r="E1550" s="44" t="s">
        <v>26</v>
      </c>
      <c r="F1550" s="44" t="s">
        <v>27</v>
      </c>
      <c r="G1550" s="44" t="s">
        <v>28</v>
      </c>
      <c r="H1550" s="44" t="s">
        <v>69</v>
      </c>
      <c r="I1550" s="45" t="s">
        <v>69</v>
      </c>
      <c r="J1550" s="44" t="s">
        <v>80</v>
      </c>
      <c r="K1550" s="45" t="s">
        <v>81</v>
      </c>
      <c r="L1550" s="44" t="s">
        <v>82</v>
      </c>
      <c r="M1550" s="45" t="s">
        <v>83</v>
      </c>
      <c r="N1550" s="46">
        <v>2017</v>
      </c>
      <c r="O1550" s="46">
        <v>2018</v>
      </c>
      <c r="P1550" s="47">
        <v>2019</v>
      </c>
      <c r="Z1550" t="s">
        <v>485</v>
      </c>
    </row>
    <row r="1551" spans="2:26" ht="30" hidden="1" outlineLevel="1" x14ac:dyDescent="0.25">
      <c r="B1551" s="48">
        <v>1</v>
      </c>
      <c r="C1551" s="49" t="s">
        <v>490</v>
      </c>
      <c r="D1551" s="50" t="s">
        <v>85</v>
      </c>
      <c r="E1551" s="51"/>
      <c r="F1551" s="48">
        <v>2019</v>
      </c>
      <c r="G1551" s="52" t="s">
        <v>85</v>
      </c>
      <c r="H1551" s="57" t="s">
        <v>69</v>
      </c>
      <c r="I1551" s="58" t="s">
        <v>69</v>
      </c>
      <c r="J1551" s="53"/>
      <c r="K1551" s="54">
        <v>2400</v>
      </c>
      <c r="L1551" s="53"/>
      <c r="M1551" s="54">
        <v>3200</v>
      </c>
      <c r="N1551" s="59">
        <f>IF(F1551=2017,J1551*K1551+L1551*M1551,0)</f>
        <v>0</v>
      </c>
      <c r="O1551" s="54">
        <f>IF(F1551=2018,J1551*K1551+L1551*M1551,0)</f>
        <v>0</v>
      </c>
      <c r="P1551" s="54">
        <f>IF(F1551=2019,J1551*K1551+L1551*M1551,0)</f>
        <v>0</v>
      </c>
      <c r="V1551">
        <f>J1551*K1551</f>
        <v>0</v>
      </c>
      <c r="W1551">
        <f>L1551*M1551</f>
        <v>0</v>
      </c>
      <c r="Y1551" t="s">
        <v>52</v>
      </c>
      <c r="Z1551" t="s">
        <v>485</v>
      </c>
    </row>
    <row r="1552" spans="2:26" hidden="1" outlineLevel="1" x14ac:dyDescent="0.25">
      <c r="Z1552" t="s">
        <v>485</v>
      </c>
    </row>
    <row r="1553" spans="2:26" ht="15.75" thickBot="1" x14ac:dyDescent="0.3"/>
    <row r="1554" spans="2:26" ht="39" thickBot="1" x14ac:dyDescent="0.3">
      <c r="B1554" s="96" t="s">
        <v>491</v>
      </c>
      <c r="C1554" s="97"/>
      <c r="D1554" s="97"/>
      <c r="E1554" s="102" t="s">
        <v>3</v>
      </c>
      <c r="F1554" s="103"/>
      <c r="G1554" s="4" t="s">
        <v>4</v>
      </c>
      <c r="H1554" s="4" t="s">
        <v>5</v>
      </c>
      <c r="I1554" s="4" t="s">
        <v>6</v>
      </c>
      <c r="J1554" s="4" t="s">
        <v>7</v>
      </c>
      <c r="K1554" s="5" t="s">
        <v>8</v>
      </c>
      <c r="L1554" s="6" t="s">
        <v>9</v>
      </c>
      <c r="M1554" s="7"/>
      <c r="N1554" s="8">
        <v>2017</v>
      </c>
      <c r="O1554" s="9">
        <v>2018</v>
      </c>
      <c r="P1554" s="10">
        <v>2019</v>
      </c>
      <c r="Z1554" t="s">
        <v>491</v>
      </c>
    </row>
    <row r="1555" spans="2:26" ht="15.75" x14ac:dyDescent="0.25">
      <c r="B1555" s="98"/>
      <c r="C1555" s="99"/>
      <c r="D1555" s="99"/>
      <c r="E1555" s="104">
        <v>0</v>
      </c>
      <c r="F1555" s="105"/>
      <c r="G1555" s="11" t="s">
        <v>10</v>
      </c>
      <c r="H1555" s="12">
        <f>SUBTOTAL(2,I1572:I1574,I1576:I1584,I1586:I1594)</f>
        <v>21</v>
      </c>
      <c r="I1555" s="13">
        <f>SUM(I1572:I1574,I1576:I1584,I1586:I1594)/H1555</f>
        <v>773.50952380952378</v>
      </c>
      <c r="J1555" s="14" t="s">
        <v>11</v>
      </c>
      <c r="K1555" s="15">
        <f>SUM(H1572:H1574,H1576:H1584,H1586:H1594)</f>
        <v>0</v>
      </c>
      <c r="L1555" s="16">
        <f>Q1555</f>
        <v>0</v>
      </c>
      <c r="M1555" s="17"/>
      <c r="N1555" s="110">
        <f>SUM(N1572:N1574,N1576:N1584,N1586:N1594,N1599:N1600,N1602:N1609,N1611:N1617,N1621:N1621)</f>
        <v>0</v>
      </c>
      <c r="O1555" s="113">
        <f>SUM(O1572:O1574,O1576:O1584,O1586:O1594,O1599:O1600,O1602:O1609,O1611:O1617,O1621:O1621)</f>
        <v>0</v>
      </c>
      <c r="P1555" s="86">
        <f>SUM(P1572:P1574,P1576:P1584,P1586:P1594,P1599:P1600,P1602:P1609,P1611:P1617,P1621:P1621)</f>
        <v>0</v>
      </c>
      <c r="Q1555">
        <f>SUM(Q1572:Q1574,Q1576:Q1584,Q1586:Q1594)</f>
        <v>0</v>
      </c>
      <c r="R1555">
        <f>SUM(R1572:R1574,R1576:R1584,R1586:R1594)</f>
        <v>0</v>
      </c>
      <c r="S1555">
        <f>SUM(S1572:S1574,S1576:S1584,S1586:S1594)</f>
        <v>0</v>
      </c>
      <c r="T1555">
        <f>SUM(T1599:T1600,T1602:T1609,T1611:T1617)</f>
        <v>0</v>
      </c>
      <c r="U1555">
        <f>SUM(U1599:U1600,U1602:U1609,U1611:U1617)</f>
        <v>0</v>
      </c>
      <c r="V1555">
        <f>SUM(V1621:V1621)</f>
        <v>0</v>
      </c>
      <c r="W1555">
        <f>SUM(W1621:W1621)</f>
        <v>0</v>
      </c>
      <c r="Z1555" t="s">
        <v>491</v>
      </c>
    </row>
    <row r="1556" spans="2:26" ht="31.5" x14ac:dyDescent="0.25">
      <c r="B1556" s="98"/>
      <c r="C1556" s="99"/>
      <c r="D1556" s="99"/>
      <c r="E1556" s="106"/>
      <c r="F1556" s="107"/>
      <c r="G1556" s="11" t="s">
        <v>12</v>
      </c>
      <c r="H1556" s="12">
        <f>SUBTOTAL(2,K1572:K1574,K1576:K1584,K1586:K1594)</f>
        <v>21</v>
      </c>
      <c r="I1556" s="13">
        <f>SUM(K1572:K1574,K1576:K1584,K1586:K1594)/H1556</f>
        <v>581.45904761904762</v>
      </c>
      <c r="J1556" s="14" t="s">
        <v>13</v>
      </c>
      <c r="K1556" s="15">
        <f>SUM(J1572:J1574,J1576:J1584,J1586:J1594)</f>
        <v>0</v>
      </c>
      <c r="L1556" s="16">
        <f>R1555</f>
        <v>0</v>
      </c>
      <c r="M1556" s="18"/>
      <c r="N1556" s="111"/>
      <c r="O1556" s="114"/>
      <c r="P1556" s="87"/>
      <c r="Z1556" t="s">
        <v>491</v>
      </c>
    </row>
    <row r="1557" spans="2:26" ht="31.5" x14ac:dyDescent="0.25">
      <c r="B1557" s="98"/>
      <c r="C1557" s="99"/>
      <c r="D1557" s="99"/>
      <c r="E1557" s="106"/>
      <c r="F1557" s="107"/>
      <c r="G1557" s="11" t="s">
        <v>14</v>
      </c>
      <c r="H1557" s="12">
        <f>SUBTOTAL(2,M1572:M1574,M1576:M1584,M1586:M1594)</f>
        <v>21</v>
      </c>
      <c r="I1557" s="13">
        <f>SUM(M1572:M1574,M1576:M1584,M1586:M1594)/H1557</f>
        <v>696.93047619047604</v>
      </c>
      <c r="J1557" s="14" t="s">
        <v>13</v>
      </c>
      <c r="K1557" s="15">
        <f>SUM(L1572:L1574,L1576:L1584,L1586:L1594)</f>
        <v>0</v>
      </c>
      <c r="L1557" s="16">
        <f>S1555</f>
        <v>0</v>
      </c>
      <c r="M1557" s="18"/>
      <c r="N1557" s="111"/>
      <c r="O1557" s="114"/>
      <c r="P1557" s="87"/>
      <c r="Z1557" t="s">
        <v>491</v>
      </c>
    </row>
    <row r="1558" spans="2:26" ht="31.5" x14ac:dyDescent="0.25">
      <c r="B1558" s="98"/>
      <c r="C1558" s="99"/>
      <c r="D1558" s="99"/>
      <c r="E1558" s="106"/>
      <c r="F1558" s="107"/>
      <c r="G1558" s="11" t="s">
        <v>15</v>
      </c>
      <c r="H1558" s="12">
        <f>SUBTOTAL(2,K1599:K1600,K1602:K1609,K1611:K1617)</f>
        <v>17</v>
      </c>
      <c r="I1558" s="13">
        <f>SUM(K1599:K1600,K1602:K1609,K1611:K1617)/H1558</f>
        <v>728.64705882352939</v>
      </c>
      <c r="J1558" s="14" t="s">
        <v>13</v>
      </c>
      <c r="K1558" s="15">
        <f>SUM(J1599:J1600,J1602:J1609,J1611:J1617)</f>
        <v>0</v>
      </c>
      <c r="L1558" s="16">
        <f>T1555</f>
        <v>0</v>
      </c>
      <c r="M1558" s="18"/>
      <c r="N1558" s="111"/>
      <c r="O1558" s="114"/>
      <c r="P1558" s="87"/>
      <c r="Z1558" t="s">
        <v>491</v>
      </c>
    </row>
    <row r="1559" spans="2:26" ht="31.5" x14ac:dyDescent="0.25">
      <c r="B1559" s="98"/>
      <c r="C1559" s="99"/>
      <c r="D1559" s="99"/>
      <c r="E1559" s="106"/>
      <c r="F1559" s="107"/>
      <c r="G1559" s="11" t="s">
        <v>16</v>
      </c>
      <c r="H1559" s="12">
        <f>SUBTOTAL(2,M1599:M1600,M1602:M1609,M1611:M1617)</f>
        <v>17</v>
      </c>
      <c r="I1559" s="13">
        <f>SUM(M1599:M1600,M1602:M1609,M1611:M1617)/H1559</f>
        <v>873.11764705882354</v>
      </c>
      <c r="J1559" s="14" t="s">
        <v>13</v>
      </c>
      <c r="K1559" s="15">
        <f>SUM(L1599:L1600,L1602:L1609,L1611:L1617)</f>
        <v>0</v>
      </c>
      <c r="L1559" s="16">
        <f>U1555</f>
        <v>0</v>
      </c>
      <c r="M1559" s="18"/>
      <c r="N1559" s="111"/>
      <c r="O1559" s="114"/>
      <c r="P1559" s="87"/>
      <c r="Z1559" t="s">
        <v>491</v>
      </c>
    </row>
    <row r="1560" spans="2:26" ht="31.5" x14ac:dyDescent="0.25">
      <c r="B1560" s="98"/>
      <c r="C1560" s="99"/>
      <c r="D1560" s="99"/>
      <c r="E1560" s="106"/>
      <c r="F1560" s="107"/>
      <c r="G1560" s="11" t="s">
        <v>17</v>
      </c>
      <c r="H1560" s="12">
        <f>SUBTOTAL(2,K1621:K1621)</f>
        <v>1</v>
      </c>
      <c r="I1560" s="13">
        <f>SUM(K1621:K1621)/H1560</f>
        <v>3000</v>
      </c>
      <c r="J1560" s="14" t="s">
        <v>13</v>
      </c>
      <c r="K1560" s="15">
        <f>SUM(J1621:J1621)</f>
        <v>0</v>
      </c>
      <c r="L1560" s="16">
        <f>V1555</f>
        <v>0</v>
      </c>
      <c r="M1560" s="18"/>
      <c r="N1560" s="111"/>
      <c r="O1560" s="114"/>
      <c r="P1560" s="87"/>
      <c r="Z1560" t="s">
        <v>491</v>
      </c>
    </row>
    <row r="1561" spans="2:26" ht="32.25" thickBot="1" x14ac:dyDescent="0.3">
      <c r="B1561" s="98"/>
      <c r="C1561" s="99"/>
      <c r="D1561" s="99"/>
      <c r="E1561" s="106"/>
      <c r="F1561" s="107"/>
      <c r="G1561" s="11" t="s">
        <v>18</v>
      </c>
      <c r="H1561" s="19">
        <f>SUBTOTAL(2,M1621:M1621)</f>
        <v>1</v>
      </c>
      <c r="I1561" s="20">
        <f>SUM(M1621:M1621)/H1561</f>
        <v>4000</v>
      </c>
      <c r="J1561" s="21" t="s">
        <v>13</v>
      </c>
      <c r="K1561" s="22">
        <f>SUM(L1621:L1621)</f>
        <v>0</v>
      </c>
      <c r="L1561" s="23">
        <f>W1555</f>
        <v>0</v>
      </c>
      <c r="M1561" s="18"/>
      <c r="N1561" s="111"/>
      <c r="O1561" s="114"/>
      <c r="P1561" s="87"/>
      <c r="Z1561" t="s">
        <v>491</v>
      </c>
    </row>
    <row r="1562" spans="2:26" ht="16.5" thickBot="1" x14ac:dyDescent="0.3">
      <c r="B1562" s="100"/>
      <c r="C1562" s="101"/>
      <c r="D1562" s="101"/>
      <c r="E1562" s="108"/>
      <c r="F1562" s="109"/>
      <c r="G1562" s="24" t="s">
        <v>19</v>
      </c>
      <c r="H1562" s="25"/>
      <c r="I1562" s="25"/>
      <c r="J1562" s="25"/>
      <c r="K1562" s="26">
        <f>SUM(K1555:K1561)</f>
        <v>0</v>
      </c>
      <c r="L1562" s="27">
        <f>SUM(L1555:L1561)</f>
        <v>0</v>
      </c>
      <c r="M1562" s="18"/>
      <c r="N1562" s="112"/>
      <c r="O1562" s="115"/>
      <c r="P1562" s="88"/>
      <c r="Z1562" t="s">
        <v>491</v>
      </c>
    </row>
    <row r="1563" spans="2:26" ht="15.75" collapsed="1" thickBot="1" x14ac:dyDescent="0.3">
      <c r="B1563" s="89" t="s">
        <v>20</v>
      </c>
      <c r="C1563" s="90"/>
      <c r="D1563" s="90"/>
      <c r="E1563" s="91"/>
      <c r="F1563" s="91"/>
      <c r="G1563" s="91"/>
      <c r="H1563" s="91"/>
      <c r="I1563" s="91"/>
      <c r="J1563" s="91"/>
      <c r="K1563" s="91"/>
      <c r="L1563" s="91"/>
      <c r="M1563" s="91"/>
      <c r="N1563" s="91"/>
      <c r="O1563" s="91"/>
      <c r="P1563" s="92"/>
      <c r="Z1563" t="s">
        <v>491</v>
      </c>
    </row>
    <row r="1564" spans="2:26" hidden="1" outlineLevel="1" x14ac:dyDescent="0.25">
      <c r="B1564" s="28" t="s">
        <v>21</v>
      </c>
      <c r="C1564" s="29"/>
      <c r="D1564" s="29"/>
      <c r="E1564" s="30"/>
      <c r="F1564" s="30"/>
      <c r="G1564" s="29"/>
      <c r="H1564" s="30"/>
      <c r="I1564" s="31"/>
      <c r="J1564" s="30"/>
      <c r="K1564" s="31"/>
      <c r="L1564" s="30"/>
      <c r="M1564" s="31"/>
      <c r="N1564" s="30"/>
      <c r="O1564" s="30"/>
      <c r="P1564" s="32"/>
      <c r="Z1564" t="s">
        <v>491</v>
      </c>
    </row>
    <row r="1565" spans="2:26" hidden="1" outlineLevel="1" x14ac:dyDescent="0.25">
      <c r="B1565" s="33" t="s">
        <v>491</v>
      </c>
      <c r="C1565" s="29"/>
      <c r="D1565" s="29"/>
      <c r="E1565" s="30"/>
      <c r="F1565" s="30"/>
      <c r="G1565" s="29"/>
      <c r="H1565" s="30"/>
      <c r="I1565" s="31"/>
      <c r="J1565" s="30"/>
      <c r="K1565" s="31"/>
      <c r="L1565" s="30"/>
      <c r="M1565" s="31"/>
      <c r="N1565" s="30"/>
      <c r="O1565" s="30"/>
      <c r="P1565" s="32"/>
      <c r="Z1565" t="s">
        <v>491</v>
      </c>
    </row>
    <row r="1566" spans="2:26" hidden="1" outlineLevel="1" x14ac:dyDescent="0.25">
      <c r="B1566" s="28"/>
      <c r="C1566" s="29"/>
      <c r="D1566" s="29"/>
      <c r="E1566" s="30"/>
      <c r="F1566" s="30"/>
      <c r="G1566" s="29"/>
      <c r="H1566" s="30"/>
      <c r="I1566" s="31"/>
      <c r="J1566" s="30"/>
      <c r="K1566" s="31"/>
      <c r="L1566" s="30"/>
      <c r="M1566" s="31"/>
      <c r="N1566" s="30"/>
      <c r="O1566" s="30"/>
      <c r="P1566" s="32"/>
      <c r="Z1566" t="s">
        <v>491</v>
      </c>
    </row>
    <row r="1567" spans="2:26" hidden="1" outlineLevel="1" x14ac:dyDescent="0.25">
      <c r="B1567" s="34"/>
      <c r="C1567" s="29"/>
      <c r="D1567" s="29"/>
      <c r="E1567" s="30"/>
      <c r="F1567" s="30"/>
      <c r="G1567" s="29"/>
      <c r="H1567" s="30"/>
      <c r="I1567" s="31"/>
      <c r="J1567" s="30"/>
      <c r="K1567" s="31"/>
      <c r="L1567" s="30"/>
      <c r="M1567" s="31"/>
      <c r="N1567" s="30"/>
      <c r="O1567" s="30"/>
      <c r="P1567" s="32"/>
      <c r="Z1567" t="s">
        <v>491</v>
      </c>
    </row>
    <row r="1568" spans="2:26" hidden="1" outlineLevel="1" x14ac:dyDescent="0.25">
      <c r="B1568" s="35"/>
      <c r="C1568" s="36"/>
      <c r="D1568" s="36"/>
      <c r="E1568" s="37"/>
      <c r="F1568" s="37"/>
      <c r="G1568" s="36"/>
      <c r="H1568" s="37"/>
      <c r="I1568" s="18"/>
      <c r="J1568" s="37"/>
      <c r="K1568" s="18"/>
      <c r="L1568" s="37"/>
      <c r="M1568" s="18"/>
      <c r="N1568" s="37"/>
      <c r="O1568" s="37"/>
      <c r="P1568" s="38"/>
      <c r="Z1568" t="s">
        <v>491</v>
      </c>
    </row>
    <row r="1569" spans="2:26" ht="18.75" hidden="1" outlineLevel="1" x14ac:dyDescent="0.25">
      <c r="B1569" s="39" t="s">
        <v>22</v>
      </c>
      <c r="C1569" s="40"/>
      <c r="D1569" s="40"/>
      <c r="E1569" s="41"/>
      <c r="F1569" s="41"/>
      <c r="G1569" s="40"/>
      <c r="H1569" s="41"/>
      <c r="I1569" s="42"/>
      <c r="J1569" s="41"/>
      <c r="K1569" s="42"/>
      <c r="L1569" s="41"/>
      <c r="M1569" s="42"/>
      <c r="N1569" s="41"/>
      <c r="O1569" s="41"/>
      <c r="P1569" s="41"/>
      <c r="Z1569" t="s">
        <v>491</v>
      </c>
    </row>
    <row r="1570" spans="2:26" ht="51" hidden="1" outlineLevel="1" x14ac:dyDescent="0.25">
      <c r="B1570" s="43" t="s">
        <v>23</v>
      </c>
      <c r="C1570" s="44" t="s">
        <v>24</v>
      </c>
      <c r="D1570" s="44" t="s">
        <v>25</v>
      </c>
      <c r="E1570" s="44" t="s">
        <v>26</v>
      </c>
      <c r="F1570" s="44" t="s">
        <v>27</v>
      </c>
      <c r="G1570" s="44" t="s">
        <v>28</v>
      </c>
      <c r="H1570" s="44" t="s">
        <v>29</v>
      </c>
      <c r="I1570" s="45" t="s">
        <v>30</v>
      </c>
      <c r="J1570" s="44" t="s">
        <v>620</v>
      </c>
      <c r="K1570" s="45" t="s">
        <v>31</v>
      </c>
      <c r="L1570" s="44" t="s">
        <v>621</v>
      </c>
      <c r="M1570" s="45" t="s">
        <v>32</v>
      </c>
      <c r="N1570" s="46">
        <v>2017</v>
      </c>
      <c r="O1570" s="46">
        <v>2018</v>
      </c>
      <c r="P1570" s="47">
        <v>2019</v>
      </c>
      <c r="Z1570" t="s">
        <v>491</v>
      </c>
    </row>
    <row r="1571" spans="2:26" ht="18.75" hidden="1" outlineLevel="1" x14ac:dyDescent="0.25">
      <c r="B1571" s="93" t="s">
        <v>87</v>
      </c>
      <c r="C1571" s="94"/>
      <c r="D1571" s="94"/>
      <c r="E1571" s="94"/>
      <c r="F1571" s="94"/>
      <c r="G1571" s="94"/>
      <c r="H1571" s="94"/>
      <c r="I1571" s="94"/>
      <c r="J1571" s="94"/>
      <c r="K1571" s="94"/>
      <c r="L1571" s="94"/>
      <c r="M1571" s="94"/>
      <c r="N1571" s="94"/>
      <c r="O1571" s="94"/>
      <c r="P1571" s="95"/>
      <c r="Z1571" t="s">
        <v>491</v>
      </c>
    </row>
    <row r="1572" spans="2:26" ht="15.75" hidden="1" outlineLevel="1" x14ac:dyDescent="0.25">
      <c r="B1572" s="48">
        <v>1</v>
      </c>
      <c r="C1572" s="49" t="s">
        <v>222</v>
      </c>
      <c r="D1572" s="50" t="s">
        <v>35</v>
      </c>
      <c r="E1572" s="51">
        <v>368</v>
      </c>
      <c r="F1572" s="48">
        <v>2017</v>
      </c>
      <c r="G1572" s="52" t="s">
        <v>36</v>
      </c>
      <c r="H1572" s="53"/>
      <c r="I1572" s="54">
        <v>826.1</v>
      </c>
      <c r="J1572" s="53"/>
      <c r="K1572" s="54">
        <v>620.67999999999995</v>
      </c>
      <c r="L1572" s="53"/>
      <c r="M1572" s="54">
        <v>744.57999999999993</v>
      </c>
      <c r="N1572" s="54">
        <f>IF(F1572=2017,H1572*I1572+J1572*K1572+L1572*M1572,0)</f>
        <v>0</v>
      </c>
      <c r="O1572" s="54">
        <f>IF(F1572=2018,H1572*I1572+J1572*K1572+L1572*M1572,0)</f>
        <v>0</v>
      </c>
      <c r="P1572" s="54">
        <f>IF(F1572=2019,H1572*I1572+J1572*K1572+L1572*M1572,0)</f>
        <v>0</v>
      </c>
      <c r="Q1572">
        <f>H1572*I1572</f>
        <v>0</v>
      </c>
      <c r="R1572">
        <f>J1572*K1572</f>
        <v>0</v>
      </c>
      <c r="S1572">
        <f>L1572*M1572</f>
        <v>0</v>
      </c>
      <c r="Y1572" t="s">
        <v>223</v>
      </c>
      <c r="Z1572" t="s">
        <v>491</v>
      </c>
    </row>
    <row r="1573" spans="2:26" ht="15.75" hidden="1" outlineLevel="1" x14ac:dyDescent="0.25">
      <c r="B1573" s="48">
        <v>2</v>
      </c>
      <c r="C1573" s="49" t="s">
        <v>222</v>
      </c>
      <c r="D1573" s="50" t="s">
        <v>38</v>
      </c>
      <c r="E1573" s="51">
        <v>336</v>
      </c>
      <c r="F1573" s="48">
        <v>2017</v>
      </c>
      <c r="G1573" s="52" t="s">
        <v>36</v>
      </c>
      <c r="H1573" s="53"/>
      <c r="I1573" s="54">
        <v>532.40000000000009</v>
      </c>
      <c r="J1573" s="53"/>
      <c r="K1573" s="54">
        <v>400.02</v>
      </c>
      <c r="L1573" s="53"/>
      <c r="M1573" s="54">
        <v>479.08</v>
      </c>
      <c r="N1573" s="54">
        <f>IF(F1573=2017,H1573*I1573+J1573*K1573+L1573*M1573,0)</f>
        <v>0</v>
      </c>
      <c r="O1573" s="54">
        <f>IF(F1573=2018,H1573*I1573+J1573*K1573+L1573*M1573,0)</f>
        <v>0</v>
      </c>
      <c r="P1573" s="54">
        <f>IF(F1573=2019,H1573*I1573+J1573*K1573+L1573*M1573,0)</f>
        <v>0</v>
      </c>
      <c r="Q1573">
        <f>H1573*I1573</f>
        <v>0</v>
      </c>
      <c r="R1573">
        <f>J1573*K1573</f>
        <v>0</v>
      </c>
      <c r="S1573">
        <f>L1573*M1573</f>
        <v>0</v>
      </c>
      <c r="Y1573" t="s">
        <v>225</v>
      </c>
      <c r="Z1573" t="s">
        <v>491</v>
      </c>
    </row>
    <row r="1574" spans="2:26" ht="15.75" hidden="1" outlineLevel="1" x14ac:dyDescent="0.25">
      <c r="B1574" s="48">
        <v>3</v>
      </c>
      <c r="C1574" s="49" t="s">
        <v>226</v>
      </c>
      <c r="D1574" s="50" t="s">
        <v>35</v>
      </c>
      <c r="E1574" s="51">
        <v>352</v>
      </c>
      <c r="F1574" s="48">
        <v>2017</v>
      </c>
      <c r="G1574" s="52" t="s">
        <v>36</v>
      </c>
      <c r="H1574" s="53"/>
      <c r="I1574" s="54">
        <v>827.2</v>
      </c>
      <c r="J1574" s="53"/>
      <c r="K1574" s="54">
        <v>621.86</v>
      </c>
      <c r="L1574" s="53"/>
      <c r="M1574" s="54">
        <v>745.76</v>
      </c>
      <c r="N1574" s="54">
        <f>IF(F1574=2017,H1574*I1574+J1574*K1574+L1574*M1574,0)</f>
        <v>0</v>
      </c>
      <c r="O1574" s="54">
        <f>IF(F1574=2018,H1574*I1574+J1574*K1574+L1574*M1574,0)</f>
        <v>0</v>
      </c>
      <c r="P1574" s="54">
        <f>IF(F1574=2019,H1574*I1574+J1574*K1574+L1574*M1574,0)</f>
        <v>0</v>
      </c>
      <c r="Q1574">
        <f>H1574*I1574</f>
        <v>0</v>
      </c>
      <c r="R1574">
        <f>J1574*K1574</f>
        <v>0</v>
      </c>
      <c r="S1574">
        <f>L1574*M1574</f>
        <v>0</v>
      </c>
      <c r="Y1574" t="s">
        <v>227</v>
      </c>
      <c r="Z1574" t="s">
        <v>491</v>
      </c>
    </row>
    <row r="1575" spans="2:26" ht="18.75" hidden="1" outlineLevel="1" x14ac:dyDescent="0.25">
      <c r="B1575" s="93" t="s">
        <v>33</v>
      </c>
      <c r="C1575" s="94"/>
      <c r="D1575" s="94"/>
      <c r="E1575" s="94"/>
      <c r="F1575" s="94"/>
      <c r="G1575" s="94"/>
      <c r="H1575" s="94"/>
      <c r="I1575" s="94"/>
      <c r="J1575" s="94"/>
      <c r="K1575" s="94"/>
      <c r="L1575" s="94"/>
      <c r="M1575" s="94"/>
      <c r="N1575" s="94"/>
      <c r="O1575" s="94"/>
      <c r="P1575" s="95"/>
      <c r="Z1575" t="s">
        <v>491</v>
      </c>
    </row>
    <row r="1576" spans="2:26" ht="15.75" hidden="1" outlineLevel="1" x14ac:dyDescent="0.25">
      <c r="B1576" s="48">
        <v>1</v>
      </c>
      <c r="C1576" s="49" t="s">
        <v>34</v>
      </c>
      <c r="D1576" s="50" t="s">
        <v>35</v>
      </c>
      <c r="E1576" s="51">
        <v>336</v>
      </c>
      <c r="F1576" s="48">
        <v>2017</v>
      </c>
      <c r="G1576" s="52" t="s">
        <v>36</v>
      </c>
      <c r="H1576" s="53"/>
      <c r="I1576" s="54">
        <v>700.7</v>
      </c>
      <c r="J1576" s="53"/>
      <c r="K1576" s="54">
        <v>526.28</v>
      </c>
      <c r="L1576" s="53"/>
      <c r="M1576" s="54">
        <v>631.29999999999995</v>
      </c>
      <c r="N1576" s="54">
        <f t="shared" ref="N1576:N1584" si="380">IF(F1576=2017,H1576*I1576+J1576*K1576+L1576*M1576,0)</f>
        <v>0</v>
      </c>
      <c r="O1576" s="54">
        <f t="shared" ref="O1576:O1584" si="381">IF(F1576=2018,H1576*I1576+J1576*K1576+L1576*M1576,0)</f>
        <v>0</v>
      </c>
      <c r="P1576" s="54">
        <f t="shared" ref="P1576:P1584" si="382">IF(F1576=2019,H1576*I1576+J1576*K1576+L1576*M1576,0)</f>
        <v>0</v>
      </c>
      <c r="Q1576">
        <f t="shared" ref="Q1576:Q1584" si="383">H1576*I1576</f>
        <v>0</v>
      </c>
      <c r="R1576">
        <f t="shared" ref="R1576:R1584" si="384">J1576*K1576</f>
        <v>0</v>
      </c>
      <c r="S1576">
        <f t="shared" ref="S1576:S1584" si="385">L1576*M1576</f>
        <v>0</v>
      </c>
      <c r="Y1576" t="s">
        <v>101</v>
      </c>
      <c r="Z1576" t="s">
        <v>491</v>
      </c>
    </row>
    <row r="1577" spans="2:26" ht="15.75" hidden="1" outlineLevel="1" x14ac:dyDescent="0.25">
      <c r="B1577" s="48">
        <v>2</v>
      </c>
      <c r="C1577" s="49" t="s">
        <v>249</v>
      </c>
      <c r="D1577" s="50" t="s">
        <v>35</v>
      </c>
      <c r="E1577" s="51">
        <v>320</v>
      </c>
      <c r="F1577" s="48">
        <v>2017</v>
      </c>
      <c r="G1577" s="52" t="s">
        <v>36</v>
      </c>
      <c r="H1577" s="53"/>
      <c r="I1577" s="54">
        <v>752.40000000000009</v>
      </c>
      <c r="J1577" s="53"/>
      <c r="K1577" s="54">
        <v>565.21999999999991</v>
      </c>
      <c r="L1577" s="53"/>
      <c r="M1577" s="54">
        <v>677.31999999999994</v>
      </c>
      <c r="N1577" s="54">
        <f t="shared" si="380"/>
        <v>0</v>
      </c>
      <c r="O1577" s="54">
        <f t="shared" si="381"/>
        <v>0</v>
      </c>
      <c r="P1577" s="54">
        <f t="shared" si="382"/>
        <v>0</v>
      </c>
      <c r="Q1577">
        <f t="shared" si="383"/>
        <v>0</v>
      </c>
      <c r="R1577">
        <f t="shared" si="384"/>
        <v>0</v>
      </c>
      <c r="S1577">
        <f t="shared" si="385"/>
        <v>0</v>
      </c>
      <c r="Y1577" t="s">
        <v>250</v>
      </c>
      <c r="Z1577" t="s">
        <v>491</v>
      </c>
    </row>
    <row r="1578" spans="2:26" ht="30" hidden="1" outlineLevel="1" x14ac:dyDescent="0.25">
      <c r="B1578" s="48">
        <v>3</v>
      </c>
      <c r="C1578" s="49" t="s">
        <v>164</v>
      </c>
      <c r="D1578" s="50" t="s">
        <v>35</v>
      </c>
      <c r="E1578" s="51">
        <v>416</v>
      </c>
      <c r="F1578" s="48">
        <v>2017</v>
      </c>
      <c r="G1578" s="52" t="s">
        <v>36</v>
      </c>
      <c r="H1578" s="53"/>
      <c r="I1578" s="54">
        <v>805.2</v>
      </c>
      <c r="J1578" s="53"/>
      <c r="K1578" s="54">
        <v>605.33999999999992</v>
      </c>
      <c r="L1578" s="53"/>
      <c r="M1578" s="54">
        <v>725.69999999999993</v>
      </c>
      <c r="N1578" s="54">
        <f t="shared" si="380"/>
        <v>0</v>
      </c>
      <c r="O1578" s="54">
        <f t="shared" si="381"/>
        <v>0</v>
      </c>
      <c r="P1578" s="54">
        <f t="shared" si="382"/>
        <v>0</v>
      </c>
      <c r="Q1578">
        <f t="shared" si="383"/>
        <v>0</v>
      </c>
      <c r="R1578">
        <f t="shared" si="384"/>
        <v>0</v>
      </c>
      <c r="S1578">
        <f t="shared" si="385"/>
        <v>0</v>
      </c>
      <c r="Y1578" t="s">
        <v>165</v>
      </c>
      <c r="Z1578" t="s">
        <v>491</v>
      </c>
    </row>
    <row r="1579" spans="2:26" ht="30" hidden="1" outlineLevel="1" x14ac:dyDescent="0.25">
      <c r="B1579" s="48">
        <v>4</v>
      </c>
      <c r="C1579" s="49" t="s">
        <v>164</v>
      </c>
      <c r="D1579" s="50" t="s">
        <v>38</v>
      </c>
      <c r="E1579" s="51">
        <v>336</v>
      </c>
      <c r="F1579" s="48">
        <v>2018</v>
      </c>
      <c r="G1579" s="52" t="s">
        <v>36</v>
      </c>
      <c r="H1579" s="53"/>
      <c r="I1579" s="54">
        <v>744.7</v>
      </c>
      <c r="J1579" s="53"/>
      <c r="K1579" s="54">
        <v>560.5</v>
      </c>
      <c r="L1579" s="53"/>
      <c r="M1579" s="54">
        <v>671.42</v>
      </c>
      <c r="N1579" s="54">
        <f t="shared" si="380"/>
        <v>0</v>
      </c>
      <c r="O1579" s="54">
        <f t="shared" si="381"/>
        <v>0</v>
      </c>
      <c r="P1579" s="54">
        <f t="shared" si="382"/>
        <v>0</v>
      </c>
      <c r="Q1579">
        <f t="shared" si="383"/>
        <v>0</v>
      </c>
      <c r="R1579">
        <f t="shared" si="384"/>
        <v>0</v>
      </c>
      <c r="S1579">
        <f t="shared" si="385"/>
        <v>0</v>
      </c>
      <c r="Y1579" t="s">
        <v>166</v>
      </c>
      <c r="Z1579" t="s">
        <v>491</v>
      </c>
    </row>
    <row r="1580" spans="2:26" ht="15.75" hidden="1" outlineLevel="1" x14ac:dyDescent="0.25">
      <c r="B1580" s="48">
        <v>5</v>
      </c>
      <c r="C1580" s="49" t="s">
        <v>42</v>
      </c>
      <c r="D1580" s="50" t="s">
        <v>35</v>
      </c>
      <c r="E1580" s="51">
        <v>496</v>
      </c>
      <c r="F1580" s="48">
        <v>2017</v>
      </c>
      <c r="G1580" s="52" t="s">
        <v>36</v>
      </c>
      <c r="H1580" s="53"/>
      <c r="I1580" s="54">
        <v>863.50000000000011</v>
      </c>
      <c r="J1580" s="53"/>
      <c r="K1580" s="54">
        <v>649</v>
      </c>
      <c r="L1580" s="53"/>
      <c r="M1580" s="54">
        <v>777.62</v>
      </c>
      <c r="N1580" s="54">
        <f t="shared" si="380"/>
        <v>0</v>
      </c>
      <c r="O1580" s="54">
        <f t="shared" si="381"/>
        <v>0</v>
      </c>
      <c r="P1580" s="54">
        <f t="shared" si="382"/>
        <v>0</v>
      </c>
      <c r="Q1580">
        <f t="shared" si="383"/>
        <v>0</v>
      </c>
      <c r="R1580">
        <f t="shared" si="384"/>
        <v>0</v>
      </c>
      <c r="S1580">
        <f t="shared" si="385"/>
        <v>0</v>
      </c>
      <c r="Y1580" t="s">
        <v>43</v>
      </c>
      <c r="Z1580" t="s">
        <v>491</v>
      </c>
    </row>
    <row r="1581" spans="2:26" ht="30" hidden="1" outlineLevel="1" x14ac:dyDescent="0.25">
      <c r="B1581" s="48">
        <v>6</v>
      </c>
      <c r="C1581" s="49" t="s">
        <v>272</v>
      </c>
      <c r="D1581" s="50" t="s">
        <v>35</v>
      </c>
      <c r="E1581" s="51">
        <v>336</v>
      </c>
      <c r="F1581" s="48">
        <v>2017</v>
      </c>
      <c r="G1581" s="52" t="s">
        <v>36</v>
      </c>
      <c r="H1581" s="53"/>
      <c r="I1581" s="54">
        <v>867.90000000000009</v>
      </c>
      <c r="J1581" s="53"/>
      <c r="K1581" s="54">
        <v>652.54</v>
      </c>
      <c r="L1581" s="53"/>
      <c r="M1581" s="54">
        <v>782.33999999999992</v>
      </c>
      <c r="N1581" s="54">
        <f t="shared" si="380"/>
        <v>0</v>
      </c>
      <c r="O1581" s="54">
        <f t="shared" si="381"/>
        <v>0</v>
      </c>
      <c r="P1581" s="54">
        <f t="shared" si="382"/>
        <v>0</v>
      </c>
      <c r="Q1581">
        <f t="shared" si="383"/>
        <v>0</v>
      </c>
      <c r="R1581">
        <f t="shared" si="384"/>
        <v>0</v>
      </c>
      <c r="S1581">
        <f t="shared" si="385"/>
        <v>0</v>
      </c>
      <c r="Y1581" t="s">
        <v>492</v>
      </c>
      <c r="Z1581" t="s">
        <v>491</v>
      </c>
    </row>
    <row r="1582" spans="2:26" ht="30" hidden="1" outlineLevel="1" x14ac:dyDescent="0.25">
      <c r="B1582" s="48">
        <v>7</v>
      </c>
      <c r="C1582" s="49" t="s">
        <v>493</v>
      </c>
      <c r="D1582" s="50" t="s">
        <v>35</v>
      </c>
      <c r="E1582" s="51">
        <v>224</v>
      </c>
      <c r="F1582" s="48">
        <v>2017</v>
      </c>
      <c r="G1582" s="52" t="s">
        <v>36</v>
      </c>
      <c r="H1582" s="53"/>
      <c r="I1582" s="54">
        <v>656.7</v>
      </c>
      <c r="J1582" s="53"/>
      <c r="K1582" s="54">
        <v>493.23999999999995</v>
      </c>
      <c r="L1582" s="53"/>
      <c r="M1582" s="54">
        <v>591.17999999999995</v>
      </c>
      <c r="N1582" s="54">
        <f t="shared" si="380"/>
        <v>0</v>
      </c>
      <c r="O1582" s="54">
        <f t="shared" si="381"/>
        <v>0</v>
      </c>
      <c r="P1582" s="54">
        <f t="shared" si="382"/>
        <v>0</v>
      </c>
      <c r="Q1582">
        <f t="shared" si="383"/>
        <v>0</v>
      </c>
      <c r="R1582">
        <f t="shared" si="384"/>
        <v>0</v>
      </c>
      <c r="S1582">
        <f t="shared" si="385"/>
        <v>0</v>
      </c>
      <c r="Y1582" t="s">
        <v>117</v>
      </c>
      <c r="Z1582" t="s">
        <v>491</v>
      </c>
    </row>
    <row r="1583" spans="2:26" ht="15.75" hidden="1" outlineLevel="1" x14ac:dyDescent="0.25">
      <c r="B1583" s="48">
        <v>8</v>
      </c>
      <c r="C1583" s="49" t="s">
        <v>274</v>
      </c>
      <c r="D1583" s="50" t="s">
        <v>35</v>
      </c>
      <c r="E1583" s="51">
        <v>288</v>
      </c>
      <c r="F1583" s="48">
        <v>2017</v>
      </c>
      <c r="G1583" s="52" t="s">
        <v>36</v>
      </c>
      <c r="H1583" s="53"/>
      <c r="I1583" s="54">
        <v>837.1</v>
      </c>
      <c r="J1583" s="53"/>
      <c r="K1583" s="54">
        <v>628.93999999999994</v>
      </c>
      <c r="L1583" s="53"/>
      <c r="M1583" s="54">
        <v>754.02</v>
      </c>
      <c r="N1583" s="54">
        <f t="shared" si="380"/>
        <v>0</v>
      </c>
      <c r="O1583" s="54">
        <f t="shared" si="381"/>
        <v>0</v>
      </c>
      <c r="P1583" s="54">
        <f t="shared" si="382"/>
        <v>0</v>
      </c>
      <c r="Q1583">
        <f t="shared" si="383"/>
        <v>0</v>
      </c>
      <c r="R1583">
        <f t="shared" si="384"/>
        <v>0</v>
      </c>
      <c r="S1583">
        <f t="shared" si="385"/>
        <v>0</v>
      </c>
      <c r="Y1583" t="s">
        <v>259</v>
      </c>
      <c r="Z1583" t="s">
        <v>491</v>
      </c>
    </row>
    <row r="1584" spans="2:26" ht="15.75" hidden="1" outlineLevel="1" x14ac:dyDescent="0.25">
      <c r="B1584" s="48">
        <v>9</v>
      </c>
      <c r="C1584" s="49" t="s">
        <v>174</v>
      </c>
      <c r="D1584" s="50" t="s">
        <v>35</v>
      </c>
      <c r="E1584" s="51">
        <v>480</v>
      </c>
      <c r="F1584" s="48">
        <v>2017</v>
      </c>
      <c r="G1584" s="52" t="s">
        <v>36</v>
      </c>
      <c r="H1584" s="53"/>
      <c r="I1584" s="54">
        <v>887.7</v>
      </c>
      <c r="J1584" s="53"/>
      <c r="K1584" s="54">
        <v>667.88</v>
      </c>
      <c r="L1584" s="53"/>
      <c r="M1584" s="54">
        <v>800.04</v>
      </c>
      <c r="N1584" s="54">
        <f t="shared" si="380"/>
        <v>0</v>
      </c>
      <c r="O1584" s="54">
        <f t="shared" si="381"/>
        <v>0</v>
      </c>
      <c r="P1584" s="54">
        <f t="shared" si="382"/>
        <v>0</v>
      </c>
      <c r="Q1584">
        <f t="shared" si="383"/>
        <v>0</v>
      </c>
      <c r="R1584">
        <f t="shared" si="384"/>
        <v>0</v>
      </c>
      <c r="S1584">
        <f t="shared" si="385"/>
        <v>0</v>
      </c>
      <c r="Y1584" t="s">
        <v>175</v>
      </c>
      <c r="Z1584" t="s">
        <v>491</v>
      </c>
    </row>
    <row r="1585" spans="2:26" ht="18.75" hidden="1" outlineLevel="1" x14ac:dyDescent="0.25">
      <c r="B1585" s="93" t="s">
        <v>48</v>
      </c>
      <c r="C1585" s="94"/>
      <c r="D1585" s="94"/>
      <c r="E1585" s="94"/>
      <c r="F1585" s="94"/>
      <c r="G1585" s="94"/>
      <c r="H1585" s="94"/>
      <c r="I1585" s="94"/>
      <c r="J1585" s="94"/>
      <c r="K1585" s="94"/>
      <c r="L1585" s="94"/>
      <c r="M1585" s="94"/>
      <c r="N1585" s="94"/>
      <c r="O1585" s="94"/>
      <c r="P1585" s="95"/>
      <c r="Z1585" t="s">
        <v>491</v>
      </c>
    </row>
    <row r="1586" spans="2:26" ht="15.75" hidden="1" outlineLevel="1" x14ac:dyDescent="0.25">
      <c r="B1586" s="48">
        <v>1</v>
      </c>
      <c r="C1586" s="49" t="s">
        <v>494</v>
      </c>
      <c r="D1586" s="50" t="s">
        <v>35</v>
      </c>
      <c r="E1586" s="51">
        <v>320</v>
      </c>
      <c r="F1586" s="48">
        <v>2018</v>
      </c>
      <c r="G1586" s="52" t="s">
        <v>36</v>
      </c>
      <c r="H1586" s="53"/>
      <c r="I1586" s="54">
        <v>742.50000000000011</v>
      </c>
      <c r="J1586" s="53"/>
      <c r="K1586" s="54">
        <v>558.14</v>
      </c>
      <c r="L1586" s="53"/>
      <c r="M1586" s="54">
        <v>669.06</v>
      </c>
      <c r="N1586" s="54">
        <f t="shared" ref="N1586:N1594" si="386">IF(F1586=2017,H1586*I1586+J1586*K1586+L1586*M1586,0)</f>
        <v>0</v>
      </c>
      <c r="O1586" s="54">
        <f t="shared" ref="O1586:O1594" si="387">IF(F1586=2018,H1586*I1586+J1586*K1586+L1586*M1586,0)</f>
        <v>0</v>
      </c>
      <c r="P1586" s="54">
        <f t="shared" ref="P1586:P1594" si="388">IF(F1586=2019,H1586*I1586+J1586*K1586+L1586*M1586,0)</f>
        <v>0</v>
      </c>
      <c r="Q1586">
        <f t="shared" ref="Q1586:Q1594" si="389">H1586*I1586</f>
        <v>0</v>
      </c>
      <c r="R1586">
        <f t="shared" ref="R1586:R1594" si="390">J1586*K1586</f>
        <v>0</v>
      </c>
      <c r="S1586">
        <f t="shared" ref="S1586:S1594" si="391">L1586*M1586</f>
        <v>0</v>
      </c>
      <c r="Y1586" t="s">
        <v>52</v>
      </c>
      <c r="Z1586" t="s">
        <v>491</v>
      </c>
    </row>
    <row r="1587" spans="2:26" ht="45" hidden="1" outlineLevel="1" x14ac:dyDescent="0.25">
      <c r="B1587" s="48">
        <v>2</v>
      </c>
      <c r="C1587" s="49" t="s">
        <v>495</v>
      </c>
      <c r="D1587" s="50" t="s">
        <v>54</v>
      </c>
      <c r="E1587" s="51">
        <v>320</v>
      </c>
      <c r="F1587" s="48">
        <v>2017</v>
      </c>
      <c r="G1587" s="52" t="s">
        <v>36</v>
      </c>
      <c r="H1587" s="53"/>
      <c r="I1587" s="54">
        <v>742.50000000000011</v>
      </c>
      <c r="J1587" s="53"/>
      <c r="K1587" s="54">
        <v>558.14</v>
      </c>
      <c r="L1587" s="53"/>
      <c r="M1587" s="54">
        <v>669.06</v>
      </c>
      <c r="N1587" s="54">
        <f t="shared" si="386"/>
        <v>0</v>
      </c>
      <c r="O1587" s="54">
        <f t="shared" si="387"/>
        <v>0</v>
      </c>
      <c r="P1587" s="54">
        <f t="shared" si="388"/>
        <v>0</v>
      </c>
      <c r="Q1587">
        <f t="shared" si="389"/>
        <v>0</v>
      </c>
      <c r="R1587">
        <f t="shared" si="390"/>
        <v>0</v>
      </c>
      <c r="S1587">
        <f t="shared" si="391"/>
        <v>0</v>
      </c>
      <c r="Y1587" t="s">
        <v>61</v>
      </c>
      <c r="Z1587" t="s">
        <v>491</v>
      </c>
    </row>
    <row r="1588" spans="2:26" ht="45" hidden="1" outlineLevel="1" x14ac:dyDescent="0.25">
      <c r="B1588" s="48">
        <v>3</v>
      </c>
      <c r="C1588" s="49" t="s">
        <v>496</v>
      </c>
      <c r="D1588" s="50" t="s">
        <v>35</v>
      </c>
      <c r="E1588" s="51">
        <v>320</v>
      </c>
      <c r="F1588" s="48">
        <v>2018</v>
      </c>
      <c r="G1588" s="52" t="s">
        <v>36</v>
      </c>
      <c r="H1588" s="53"/>
      <c r="I1588" s="54">
        <v>742.50000000000011</v>
      </c>
      <c r="J1588" s="53"/>
      <c r="K1588" s="54">
        <v>558.14</v>
      </c>
      <c r="L1588" s="53"/>
      <c r="M1588" s="54">
        <v>669.06</v>
      </c>
      <c r="N1588" s="54">
        <f t="shared" si="386"/>
        <v>0</v>
      </c>
      <c r="O1588" s="54">
        <f t="shared" si="387"/>
        <v>0</v>
      </c>
      <c r="P1588" s="54">
        <f t="shared" si="388"/>
        <v>0</v>
      </c>
      <c r="Q1588">
        <f t="shared" si="389"/>
        <v>0</v>
      </c>
      <c r="R1588">
        <f t="shared" si="390"/>
        <v>0</v>
      </c>
      <c r="S1588">
        <f t="shared" si="391"/>
        <v>0</v>
      </c>
      <c r="Y1588" t="s">
        <v>52</v>
      </c>
      <c r="Z1588" t="s">
        <v>491</v>
      </c>
    </row>
    <row r="1589" spans="2:26" ht="15.75" hidden="1" outlineLevel="1" x14ac:dyDescent="0.25">
      <c r="B1589" s="48">
        <v>4</v>
      </c>
      <c r="C1589" s="49" t="s">
        <v>497</v>
      </c>
      <c r="D1589" s="50" t="s">
        <v>35</v>
      </c>
      <c r="E1589" s="51">
        <v>496</v>
      </c>
      <c r="F1589" s="48">
        <v>2017</v>
      </c>
      <c r="G1589" s="52" t="s">
        <v>36</v>
      </c>
      <c r="H1589" s="53"/>
      <c r="I1589" s="54">
        <v>927.30000000000007</v>
      </c>
      <c r="J1589" s="53"/>
      <c r="K1589" s="54">
        <v>697.38</v>
      </c>
      <c r="L1589" s="53"/>
      <c r="M1589" s="54">
        <v>835.43999999999994</v>
      </c>
      <c r="N1589" s="54">
        <f t="shared" si="386"/>
        <v>0</v>
      </c>
      <c r="O1589" s="54">
        <f t="shared" si="387"/>
        <v>0</v>
      </c>
      <c r="P1589" s="54">
        <f t="shared" si="388"/>
        <v>0</v>
      </c>
      <c r="Q1589">
        <f t="shared" si="389"/>
        <v>0</v>
      </c>
      <c r="R1589">
        <f t="shared" si="390"/>
        <v>0</v>
      </c>
      <c r="S1589">
        <f t="shared" si="391"/>
        <v>0</v>
      </c>
      <c r="Y1589" t="s">
        <v>498</v>
      </c>
      <c r="Z1589" t="s">
        <v>491</v>
      </c>
    </row>
    <row r="1590" spans="2:26" ht="30" hidden="1" outlineLevel="1" x14ac:dyDescent="0.25">
      <c r="B1590" s="48">
        <v>5</v>
      </c>
      <c r="C1590" s="49" t="s">
        <v>499</v>
      </c>
      <c r="D1590" s="50" t="s">
        <v>35</v>
      </c>
      <c r="E1590" s="51">
        <v>320</v>
      </c>
      <c r="F1590" s="48">
        <v>2018</v>
      </c>
      <c r="G1590" s="52" t="s">
        <v>36</v>
      </c>
      <c r="H1590" s="53"/>
      <c r="I1590" s="54">
        <v>742.50000000000011</v>
      </c>
      <c r="J1590" s="53"/>
      <c r="K1590" s="54">
        <v>558.14</v>
      </c>
      <c r="L1590" s="53"/>
      <c r="M1590" s="54">
        <v>669.06</v>
      </c>
      <c r="N1590" s="54">
        <f t="shared" si="386"/>
        <v>0</v>
      </c>
      <c r="O1590" s="54">
        <f t="shared" si="387"/>
        <v>0</v>
      </c>
      <c r="P1590" s="54">
        <f t="shared" si="388"/>
        <v>0</v>
      </c>
      <c r="Q1590">
        <f t="shared" si="389"/>
        <v>0</v>
      </c>
      <c r="R1590">
        <f t="shared" si="390"/>
        <v>0</v>
      </c>
      <c r="S1590">
        <f t="shared" si="391"/>
        <v>0</v>
      </c>
      <c r="Y1590" t="s">
        <v>52</v>
      </c>
      <c r="Z1590" t="s">
        <v>491</v>
      </c>
    </row>
    <row r="1591" spans="2:26" ht="30" hidden="1" outlineLevel="1" x14ac:dyDescent="0.25">
      <c r="B1591" s="48">
        <v>6</v>
      </c>
      <c r="C1591" s="49" t="s">
        <v>500</v>
      </c>
      <c r="D1591" s="50" t="s">
        <v>35</v>
      </c>
      <c r="E1591" s="51">
        <v>480</v>
      </c>
      <c r="F1591" s="48">
        <v>2017</v>
      </c>
      <c r="G1591" s="52" t="s">
        <v>36</v>
      </c>
      <c r="H1591" s="53"/>
      <c r="I1591" s="54">
        <v>905.3</v>
      </c>
      <c r="J1591" s="53"/>
      <c r="K1591" s="54">
        <v>680.86</v>
      </c>
      <c r="L1591" s="53"/>
      <c r="M1591" s="54">
        <v>815.38</v>
      </c>
      <c r="N1591" s="54">
        <f t="shared" si="386"/>
        <v>0</v>
      </c>
      <c r="O1591" s="54">
        <f t="shared" si="387"/>
        <v>0</v>
      </c>
      <c r="P1591" s="54">
        <f t="shared" si="388"/>
        <v>0</v>
      </c>
      <c r="Q1591">
        <f t="shared" si="389"/>
        <v>0</v>
      </c>
      <c r="R1591">
        <f t="shared" si="390"/>
        <v>0</v>
      </c>
      <c r="S1591">
        <f t="shared" si="391"/>
        <v>0</v>
      </c>
      <c r="Y1591" t="s">
        <v>501</v>
      </c>
      <c r="Z1591" t="s">
        <v>491</v>
      </c>
    </row>
    <row r="1592" spans="2:26" ht="15.75" hidden="1" outlineLevel="1" x14ac:dyDescent="0.25">
      <c r="B1592" s="48">
        <v>7</v>
      </c>
      <c r="C1592" s="49" t="s">
        <v>502</v>
      </c>
      <c r="D1592" s="50" t="s">
        <v>35</v>
      </c>
      <c r="E1592" s="51">
        <v>192</v>
      </c>
      <c r="F1592" s="48">
        <v>2017</v>
      </c>
      <c r="G1592" s="52" t="s">
        <v>36</v>
      </c>
      <c r="H1592" s="53"/>
      <c r="I1592" s="54">
        <v>353.1</v>
      </c>
      <c r="J1592" s="53"/>
      <c r="K1592" s="54">
        <v>265.5</v>
      </c>
      <c r="L1592" s="53"/>
      <c r="M1592" s="54">
        <v>318.59999999999997</v>
      </c>
      <c r="N1592" s="54">
        <f t="shared" si="386"/>
        <v>0</v>
      </c>
      <c r="O1592" s="54">
        <f t="shared" si="387"/>
        <v>0</v>
      </c>
      <c r="P1592" s="54">
        <f t="shared" si="388"/>
        <v>0</v>
      </c>
      <c r="Q1592">
        <f t="shared" si="389"/>
        <v>0</v>
      </c>
      <c r="R1592">
        <f t="shared" si="390"/>
        <v>0</v>
      </c>
      <c r="S1592">
        <f t="shared" si="391"/>
        <v>0</v>
      </c>
      <c r="Y1592" t="s">
        <v>503</v>
      </c>
      <c r="Z1592" t="s">
        <v>491</v>
      </c>
    </row>
    <row r="1593" spans="2:26" ht="15.75" hidden="1" outlineLevel="1" x14ac:dyDescent="0.25">
      <c r="B1593" s="48">
        <v>8</v>
      </c>
      <c r="C1593" s="49" t="s">
        <v>504</v>
      </c>
      <c r="D1593" s="50" t="s">
        <v>35</v>
      </c>
      <c r="E1593" s="51">
        <v>528</v>
      </c>
      <c r="F1593" s="48">
        <v>2017</v>
      </c>
      <c r="G1593" s="52" t="s">
        <v>36</v>
      </c>
      <c r="H1593" s="53"/>
      <c r="I1593" s="54">
        <v>1029.6000000000001</v>
      </c>
      <c r="J1593" s="53"/>
      <c r="K1593" s="54">
        <v>774.07999999999993</v>
      </c>
      <c r="L1593" s="53"/>
      <c r="M1593" s="54">
        <v>927.4799999999999</v>
      </c>
      <c r="N1593" s="54">
        <f t="shared" si="386"/>
        <v>0</v>
      </c>
      <c r="O1593" s="54">
        <f t="shared" si="387"/>
        <v>0</v>
      </c>
      <c r="P1593" s="54">
        <f t="shared" si="388"/>
        <v>0</v>
      </c>
      <c r="Q1593">
        <f t="shared" si="389"/>
        <v>0</v>
      </c>
      <c r="R1593">
        <f t="shared" si="390"/>
        <v>0</v>
      </c>
      <c r="S1593">
        <f t="shared" si="391"/>
        <v>0</v>
      </c>
      <c r="Y1593" t="s">
        <v>505</v>
      </c>
      <c r="Z1593" t="s">
        <v>491</v>
      </c>
    </row>
    <row r="1594" spans="2:26" ht="15.75" hidden="1" outlineLevel="1" x14ac:dyDescent="0.25">
      <c r="B1594" s="48">
        <v>9</v>
      </c>
      <c r="C1594" s="49" t="s">
        <v>504</v>
      </c>
      <c r="D1594" s="50" t="s">
        <v>38</v>
      </c>
      <c r="E1594" s="51">
        <v>272</v>
      </c>
      <c r="F1594" s="48">
        <v>2017</v>
      </c>
      <c r="G1594" s="52" t="s">
        <v>36</v>
      </c>
      <c r="H1594" s="53"/>
      <c r="I1594" s="54">
        <v>756.80000000000007</v>
      </c>
      <c r="J1594" s="53"/>
      <c r="K1594" s="54">
        <v>568.76</v>
      </c>
      <c r="L1594" s="53"/>
      <c r="M1594" s="54">
        <v>682.04</v>
      </c>
      <c r="N1594" s="54">
        <f t="shared" si="386"/>
        <v>0</v>
      </c>
      <c r="O1594" s="54">
        <f t="shared" si="387"/>
        <v>0</v>
      </c>
      <c r="P1594" s="54">
        <f t="shared" si="388"/>
        <v>0</v>
      </c>
      <c r="Q1594">
        <f t="shared" si="389"/>
        <v>0</v>
      </c>
      <c r="R1594">
        <f t="shared" si="390"/>
        <v>0</v>
      </c>
      <c r="S1594">
        <f t="shared" si="391"/>
        <v>0</v>
      </c>
      <c r="Y1594" t="s">
        <v>506</v>
      </c>
      <c r="Z1594" t="s">
        <v>491</v>
      </c>
    </row>
    <row r="1595" spans="2:26" hidden="1" outlineLevel="1" x14ac:dyDescent="0.25">
      <c r="Z1595" t="s">
        <v>491</v>
      </c>
    </row>
    <row r="1596" spans="2:26" ht="18.75" hidden="1" outlineLevel="1" x14ac:dyDescent="0.25">
      <c r="B1596" s="39" t="s">
        <v>68</v>
      </c>
      <c r="C1596" s="40"/>
      <c r="D1596" s="55"/>
      <c r="E1596" s="41"/>
      <c r="F1596" s="56"/>
      <c r="G1596" s="40"/>
      <c r="H1596" s="41"/>
      <c r="I1596" s="42"/>
      <c r="J1596" s="56"/>
      <c r="K1596" s="42"/>
      <c r="L1596" s="41"/>
      <c r="M1596" s="42"/>
      <c r="N1596" s="41"/>
      <c r="O1596" s="41"/>
      <c r="P1596" s="56"/>
      <c r="Z1596" t="s">
        <v>491</v>
      </c>
    </row>
    <row r="1597" spans="2:26" ht="51" hidden="1" outlineLevel="1" x14ac:dyDescent="0.25">
      <c r="B1597" s="43" t="s">
        <v>23</v>
      </c>
      <c r="C1597" s="44" t="s">
        <v>24</v>
      </c>
      <c r="D1597" s="44" t="s">
        <v>25</v>
      </c>
      <c r="E1597" s="44" t="s">
        <v>26</v>
      </c>
      <c r="F1597" s="44" t="s">
        <v>27</v>
      </c>
      <c r="G1597" s="44" t="s">
        <v>28</v>
      </c>
      <c r="H1597" s="44" t="s">
        <v>69</v>
      </c>
      <c r="I1597" s="45" t="s">
        <v>69</v>
      </c>
      <c r="J1597" s="44" t="s">
        <v>622</v>
      </c>
      <c r="K1597" s="45" t="s">
        <v>70</v>
      </c>
      <c r="L1597" s="44" t="s">
        <v>623</v>
      </c>
      <c r="M1597" s="45" t="s">
        <v>71</v>
      </c>
      <c r="N1597" s="46">
        <v>2017</v>
      </c>
      <c r="O1597" s="46">
        <v>2018</v>
      </c>
      <c r="P1597" s="47">
        <v>2019</v>
      </c>
      <c r="Z1597" t="s">
        <v>491</v>
      </c>
    </row>
    <row r="1598" spans="2:26" ht="18.75" hidden="1" outlineLevel="1" x14ac:dyDescent="0.25">
      <c r="B1598" s="93" t="s">
        <v>87</v>
      </c>
      <c r="C1598" s="94"/>
      <c r="D1598" s="94"/>
      <c r="E1598" s="94"/>
      <c r="F1598" s="94"/>
      <c r="G1598" s="94"/>
      <c r="H1598" s="94"/>
      <c r="I1598" s="94"/>
      <c r="J1598" s="94"/>
      <c r="K1598" s="94"/>
      <c r="L1598" s="94"/>
      <c r="M1598" s="94"/>
      <c r="N1598" s="94"/>
      <c r="O1598" s="94"/>
      <c r="P1598" s="95"/>
      <c r="Z1598" t="s">
        <v>491</v>
      </c>
    </row>
    <row r="1599" spans="2:26" ht="30" hidden="1" outlineLevel="1" x14ac:dyDescent="0.25">
      <c r="B1599" s="48">
        <v>1</v>
      </c>
      <c r="C1599" s="49" t="s">
        <v>222</v>
      </c>
      <c r="D1599" s="50" t="s">
        <v>72</v>
      </c>
      <c r="E1599" s="51"/>
      <c r="F1599" s="48">
        <v>2017</v>
      </c>
      <c r="G1599" s="52" t="s">
        <v>73</v>
      </c>
      <c r="H1599" s="57" t="s">
        <v>69</v>
      </c>
      <c r="I1599" s="58" t="s">
        <v>69</v>
      </c>
      <c r="J1599" s="53"/>
      <c r="K1599" s="54">
        <v>776</v>
      </c>
      <c r="L1599" s="53"/>
      <c r="M1599" s="54">
        <v>931</v>
      </c>
      <c r="N1599" s="59">
        <f>IF(F1599=2017,J1599*K1599+L1599*M1599,0)</f>
        <v>0</v>
      </c>
      <c r="O1599" s="54">
        <f>IF(F1599=2018,J1599*K1599+L1599*M1599,0)</f>
        <v>0</v>
      </c>
      <c r="P1599" s="54">
        <f>IF(F1599=2019,J1599*K1599+L1599*M1599,0)</f>
        <v>0</v>
      </c>
      <c r="T1599">
        <f>J1599*K1599</f>
        <v>0</v>
      </c>
      <c r="U1599">
        <f>L1599*M1599</f>
        <v>0</v>
      </c>
      <c r="Y1599" t="s">
        <v>52</v>
      </c>
      <c r="Z1599" t="s">
        <v>491</v>
      </c>
    </row>
    <row r="1600" spans="2:26" ht="30" hidden="1" outlineLevel="1" x14ac:dyDescent="0.25">
      <c r="B1600" s="48">
        <v>2</v>
      </c>
      <c r="C1600" s="49" t="s">
        <v>226</v>
      </c>
      <c r="D1600" s="50" t="s">
        <v>72</v>
      </c>
      <c r="E1600" s="51"/>
      <c r="F1600" s="48">
        <v>2017</v>
      </c>
      <c r="G1600" s="52" t="s">
        <v>73</v>
      </c>
      <c r="H1600" s="57" t="s">
        <v>69</v>
      </c>
      <c r="I1600" s="58" t="s">
        <v>69</v>
      </c>
      <c r="J1600" s="53"/>
      <c r="K1600" s="54">
        <v>777</v>
      </c>
      <c r="L1600" s="53"/>
      <c r="M1600" s="54">
        <v>932</v>
      </c>
      <c r="N1600" s="59">
        <f>IF(F1600=2017,J1600*K1600+L1600*M1600,0)</f>
        <v>0</v>
      </c>
      <c r="O1600" s="54">
        <f>IF(F1600=2018,J1600*K1600+L1600*M1600,0)</f>
        <v>0</v>
      </c>
      <c r="P1600" s="54">
        <f>IF(F1600=2019,J1600*K1600+L1600*M1600,0)</f>
        <v>0</v>
      </c>
      <c r="T1600">
        <f>J1600*K1600</f>
        <v>0</v>
      </c>
      <c r="U1600">
        <f>L1600*M1600</f>
        <v>0</v>
      </c>
      <c r="Y1600" t="s">
        <v>52</v>
      </c>
      <c r="Z1600" t="s">
        <v>491</v>
      </c>
    </row>
    <row r="1601" spans="2:26" ht="18.75" hidden="1" outlineLevel="1" x14ac:dyDescent="0.25">
      <c r="B1601" s="93" t="s">
        <v>33</v>
      </c>
      <c r="C1601" s="94"/>
      <c r="D1601" s="94"/>
      <c r="E1601" s="94"/>
      <c r="F1601" s="94"/>
      <c r="G1601" s="94"/>
      <c r="H1601" s="94"/>
      <c r="I1601" s="94"/>
      <c r="J1601" s="94"/>
      <c r="K1601" s="94"/>
      <c r="L1601" s="94"/>
      <c r="M1601" s="94"/>
      <c r="N1601" s="94"/>
      <c r="O1601" s="94"/>
      <c r="P1601" s="95"/>
      <c r="Z1601" t="s">
        <v>491</v>
      </c>
    </row>
    <row r="1602" spans="2:26" ht="30" hidden="1" outlineLevel="1" x14ac:dyDescent="0.25">
      <c r="B1602" s="48">
        <v>1</v>
      </c>
      <c r="C1602" s="49" t="s">
        <v>34</v>
      </c>
      <c r="D1602" s="50" t="s">
        <v>72</v>
      </c>
      <c r="E1602" s="51"/>
      <c r="F1602" s="48">
        <v>2017</v>
      </c>
      <c r="G1602" s="52" t="s">
        <v>73</v>
      </c>
      <c r="H1602" s="57" t="s">
        <v>69</v>
      </c>
      <c r="I1602" s="58" t="s">
        <v>69</v>
      </c>
      <c r="J1602" s="53"/>
      <c r="K1602" s="54">
        <v>658</v>
      </c>
      <c r="L1602" s="53"/>
      <c r="M1602" s="54">
        <v>789</v>
      </c>
      <c r="N1602" s="59">
        <f t="shared" ref="N1602:N1609" si="392">IF(F1602=2017,J1602*K1602+L1602*M1602,0)</f>
        <v>0</v>
      </c>
      <c r="O1602" s="54">
        <f t="shared" ref="O1602:O1609" si="393">IF(F1602=2018,J1602*K1602+L1602*M1602,0)</f>
        <v>0</v>
      </c>
      <c r="P1602" s="54">
        <f t="shared" ref="P1602:P1609" si="394">IF(F1602=2019,J1602*K1602+L1602*M1602,0)</f>
        <v>0</v>
      </c>
      <c r="T1602">
        <f t="shared" ref="T1602:T1609" si="395">J1602*K1602</f>
        <v>0</v>
      </c>
      <c r="U1602">
        <f t="shared" ref="U1602:U1609" si="396">L1602*M1602</f>
        <v>0</v>
      </c>
      <c r="Y1602" t="s">
        <v>52</v>
      </c>
      <c r="Z1602" t="s">
        <v>491</v>
      </c>
    </row>
    <row r="1603" spans="2:26" ht="30" hidden="1" outlineLevel="1" x14ac:dyDescent="0.25">
      <c r="B1603" s="48">
        <v>2</v>
      </c>
      <c r="C1603" s="49" t="s">
        <v>249</v>
      </c>
      <c r="D1603" s="50" t="s">
        <v>72</v>
      </c>
      <c r="E1603" s="51"/>
      <c r="F1603" s="48">
        <v>2017</v>
      </c>
      <c r="G1603" s="52" t="s">
        <v>73</v>
      </c>
      <c r="H1603" s="57" t="s">
        <v>69</v>
      </c>
      <c r="I1603" s="58" t="s">
        <v>69</v>
      </c>
      <c r="J1603" s="53"/>
      <c r="K1603" s="54">
        <v>707</v>
      </c>
      <c r="L1603" s="53"/>
      <c r="M1603" s="54">
        <v>847</v>
      </c>
      <c r="N1603" s="59">
        <f t="shared" si="392"/>
        <v>0</v>
      </c>
      <c r="O1603" s="54">
        <f t="shared" si="393"/>
        <v>0</v>
      </c>
      <c r="P1603" s="54">
        <f t="shared" si="394"/>
        <v>0</v>
      </c>
      <c r="T1603">
        <f t="shared" si="395"/>
        <v>0</v>
      </c>
      <c r="U1603">
        <f t="shared" si="396"/>
        <v>0</v>
      </c>
      <c r="Y1603" t="s">
        <v>267</v>
      </c>
      <c r="Z1603" t="s">
        <v>491</v>
      </c>
    </row>
    <row r="1604" spans="2:26" ht="30" hidden="1" outlineLevel="1" x14ac:dyDescent="0.25">
      <c r="B1604" s="48">
        <v>3</v>
      </c>
      <c r="C1604" s="49" t="s">
        <v>164</v>
      </c>
      <c r="D1604" s="50" t="s">
        <v>72</v>
      </c>
      <c r="E1604" s="51"/>
      <c r="F1604" s="48">
        <v>2017</v>
      </c>
      <c r="G1604" s="52" t="s">
        <v>73</v>
      </c>
      <c r="H1604" s="57" t="s">
        <v>69</v>
      </c>
      <c r="I1604" s="58" t="s">
        <v>69</v>
      </c>
      <c r="J1604" s="53"/>
      <c r="K1604" s="54">
        <v>757</v>
      </c>
      <c r="L1604" s="53"/>
      <c r="M1604" s="54">
        <v>907</v>
      </c>
      <c r="N1604" s="59">
        <f t="shared" si="392"/>
        <v>0</v>
      </c>
      <c r="O1604" s="54">
        <f t="shared" si="393"/>
        <v>0</v>
      </c>
      <c r="P1604" s="54">
        <f t="shared" si="394"/>
        <v>0</v>
      </c>
      <c r="T1604">
        <f t="shared" si="395"/>
        <v>0</v>
      </c>
      <c r="U1604">
        <f t="shared" si="396"/>
        <v>0</v>
      </c>
      <c r="Y1604">
        <v>6517649</v>
      </c>
      <c r="Z1604" t="s">
        <v>491</v>
      </c>
    </row>
    <row r="1605" spans="2:26" ht="30" hidden="1" outlineLevel="1" x14ac:dyDescent="0.25">
      <c r="B1605" s="48">
        <v>4</v>
      </c>
      <c r="C1605" s="49" t="s">
        <v>42</v>
      </c>
      <c r="D1605" s="50" t="s">
        <v>72</v>
      </c>
      <c r="E1605" s="51"/>
      <c r="F1605" s="48">
        <v>2017</v>
      </c>
      <c r="G1605" s="52" t="s">
        <v>73</v>
      </c>
      <c r="H1605" s="57" t="s">
        <v>69</v>
      </c>
      <c r="I1605" s="58" t="s">
        <v>69</v>
      </c>
      <c r="J1605" s="53"/>
      <c r="K1605" s="54">
        <v>811</v>
      </c>
      <c r="L1605" s="53"/>
      <c r="M1605" s="54">
        <v>972</v>
      </c>
      <c r="N1605" s="59">
        <f t="shared" si="392"/>
        <v>0</v>
      </c>
      <c r="O1605" s="54">
        <f t="shared" si="393"/>
        <v>0</v>
      </c>
      <c r="P1605" s="54">
        <f t="shared" si="394"/>
        <v>0</v>
      </c>
      <c r="T1605">
        <f t="shared" si="395"/>
        <v>0</v>
      </c>
      <c r="U1605">
        <f t="shared" si="396"/>
        <v>0</v>
      </c>
      <c r="Y1605" t="s">
        <v>52</v>
      </c>
      <c r="Z1605" t="s">
        <v>491</v>
      </c>
    </row>
    <row r="1606" spans="2:26" ht="30" hidden="1" outlineLevel="1" x14ac:dyDescent="0.25">
      <c r="B1606" s="48">
        <v>5</v>
      </c>
      <c r="C1606" s="49" t="s">
        <v>272</v>
      </c>
      <c r="D1606" s="50" t="s">
        <v>72</v>
      </c>
      <c r="E1606" s="51"/>
      <c r="F1606" s="48">
        <v>2017</v>
      </c>
      <c r="G1606" s="52" t="s">
        <v>73</v>
      </c>
      <c r="H1606" s="57" t="s">
        <v>69</v>
      </c>
      <c r="I1606" s="58" t="s">
        <v>69</v>
      </c>
      <c r="J1606" s="53"/>
      <c r="K1606" s="54">
        <v>816</v>
      </c>
      <c r="L1606" s="53"/>
      <c r="M1606" s="54">
        <v>978</v>
      </c>
      <c r="N1606" s="59">
        <f t="shared" si="392"/>
        <v>0</v>
      </c>
      <c r="O1606" s="54">
        <f t="shared" si="393"/>
        <v>0</v>
      </c>
      <c r="P1606" s="54">
        <f t="shared" si="394"/>
        <v>0</v>
      </c>
      <c r="T1606">
        <f t="shared" si="395"/>
        <v>0</v>
      </c>
      <c r="U1606">
        <f t="shared" si="396"/>
        <v>0</v>
      </c>
      <c r="Y1606" t="s">
        <v>52</v>
      </c>
      <c r="Z1606" t="s">
        <v>491</v>
      </c>
    </row>
    <row r="1607" spans="2:26" ht="30" hidden="1" outlineLevel="1" x14ac:dyDescent="0.25">
      <c r="B1607" s="48">
        <v>6</v>
      </c>
      <c r="C1607" s="49" t="s">
        <v>493</v>
      </c>
      <c r="D1607" s="50" t="s">
        <v>72</v>
      </c>
      <c r="E1607" s="51"/>
      <c r="F1607" s="48">
        <v>2017</v>
      </c>
      <c r="G1607" s="52" t="s">
        <v>73</v>
      </c>
      <c r="H1607" s="57" t="s">
        <v>69</v>
      </c>
      <c r="I1607" s="58" t="s">
        <v>69</v>
      </c>
      <c r="J1607" s="53"/>
      <c r="K1607" s="54">
        <v>617</v>
      </c>
      <c r="L1607" s="53"/>
      <c r="M1607" s="54">
        <v>739</v>
      </c>
      <c r="N1607" s="59">
        <f t="shared" si="392"/>
        <v>0</v>
      </c>
      <c r="O1607" s="54">
        <f t="shared" si="393"/>
        <v>0</v>
      </c>
      <c r="P1607" s="54">
        <f t="shared" si="394"/>
        <v>0</v>
      </c>
      <c r="T1607">
        <f t="shared" si="395"/>
        <v>0</v>
      </c>
      <c r="U1607">
        <f t="shared" si="396"/>
        <v>0</v>
      </c>
      <c r="Y1607" t="s">
        <v>52</v>
      </c>
      <c r="Z1607" t="s">
        <v>491</v>
      </c>
    </row>
    <row r="1608" spans="2:26" ht="30" hidden="1" outlineLevel="1" x14ac:dyDescent="0.25">
      <c r="B1608" s="48">
        <v>7</v>
      </c>
      <c r="C1608" s="49" t="s">
        <v>274</v>
      </c>
      <c r="D1608" s="50" t="s">
        <v>72</v>
      </c>
      <c r="E1608" s="51"/>
      <c r="F1608" s="48">
        <v>2017</v>
      </c>
      <c r="G1608" s="52" t="s">
        <v>73</v>
      </c>
      <c r="H1608" s="57" t="s">
        <v>69</v>
      </c>
      <c r="I1608" s="58" t="s">
        <v>69</v>
      </c>
      <c r="J1608" s="53"/>
      <c r="K1608" s="54">
        <v>786</v>
      </c>
      <c r="L1608" s="53"/>
      <c r="M1608" s="54">
        <v>943</v>
      </c>
      <c r="N1608" s="59">
        <f t="shared" si="392"/>
        <v>0</v>
      </c>
      <c r="O1608" s="54">
        <f t="shared" si="393"/>
        <v>0</v>
      </c>
      <c r="P1608" s="54">
        <f t="shared" si="394"/>
        <v>0</v>
      </c>
      <c r="T1608">
        <f t="shared" si="395"/>
        <v>0</v>
      </c>
      <c r="U1608">
        <f t="shared" si="396"/>
        <v>0</v>
      </c>
      <c r="Y1608" t="s">
        <v>52</v>
      </c>
      <c r="Z1608" t="s">
        <v>491</v>
      </c>
    </row>
    <row r="1609" spans="2:26" ht="30" hidden="1" outlineLevel="1" x14ac:dyDescent="0.25">
      <c r="B1609" s="48">
        <v>8</v>
      </c>
      <c r="C1609" s="49" t="s">
        <v>174</v>
      </c>
      <c r="D1609" s="50" t="s">
        <v>72</v>
      </c>
      <c r="E1609" s="51"/>
      <c r="F1609" s="48">
        <v>2017</v>
      </c>
      <c r="G1609" s="52" t="s">
        <v>73</v>
      </c>
      <c r="H1609" s="57" t="s">
        <v>69</v>
      </c>
      <c r="I1609" s="58" t="s">
        <v>69</v>
      </c>
      <c r="J1609" s="53"/>
      <c r="K1609" s="54">
        <v>835</v>
      </c>
      <c r="L1609" s="53"/>
      <c r="M1609" s="54">
        <v>1000</v>
      </c>
      <c r="N1609" s="59">
        <f t="shared" si="392"/>
        <v>0</v>
      </c>
      <c r="O1609" s="54">
        <f t="shared" si="393"/>
        <v>0</v>
      </c>
      <c r="P1609" s="54">
        <f t="shared" si="394"/>
        <v>0</v>
      </c>
      <c r="T1609">
        <f t="shared" si="395"/>
        <v>0</v>
      </c>
      <c r="U1609">
        <f t="shared" si="396"/>
        <v>0</v>
      </c>
      <c r="Y1609" t="s">
        <v>180</v>
      </c>
      <c r="Z1609" t="s">
        <v>491</v>
      </c>
    </row>
    <row r="1610" spans="2:26" ht="18.75" hidden="1" outlineLevel="1" x14ac:dyDescent="0.25">
      <c r="B1610" s="93" t="s">
        <v>48</v>
      </c>
      <c r="C1610" s="94"/>
      <c r="D1610" s="94"/>
      <c r="E1610" s="94"/>
      <c r="F1610" s="94"/>
      <c r="G1610" s="94"/>
      <c r="H1610" s="94"/>
      <c r="I1610" s="94"/>
      <c r="J1610" s="94"/>
      <c r="K1610" s="94"/>
      <c r="L1610" s="94"/>
      <c r="M1610" s="94"/>
      <c r="N1610" s="94"/>
      <c r="O1610" s="94"/>
      <c r="P1610" s="95"/>
      <c r="Z1610" t="s">
        <v>491</v>
      </c>
    </row>
    <row r="1611" spans="2:26" ht="30" hidden="1" outlineLevel="1" x14ac:dyDescent="0.25">
      <c r="B1611" s="48">
        <v>1</v>
      </c>
      <c r="C1611" s="49" t="s">
        <v>494</v>
      </c>
      <c r="D1611" s="50" t="s">
        <v>72</v>
      </c>
      <c r="E1611" s="51"/>
      <c r="F1611" s="48">
        <v>2019</v>
      </c>
      <c r="G1611" s="52" t="s">
        <v>73</v>
      </c>
      <c r="H1611" s="57" t="s">
        <v>69</v>
      </c>
      <c r="I1611" s="58" t="s">
        <v>69</v>
      </c>
      <c r="J1611" s="53"/>
      <c r="K1611" s="54">
        <v>698</v>
      </c>
      <c r="L1611" s="53"/>
      <c r="M1611" s="54">
        <v>836</v>
      </c>
      <c r="N1611" s="59">
        <f t="shared" ref="N1611:N1617" si="397">IF(F1611=2017,J1611*K1611+L1611*M1611,0)</f>
        <v>0</v>
      </c>
      <c r="O1611" s="54">
        <f t="shared" ref="O1611:O1617" si="398">IF(F1611=2018,J1611*K1611+L1611*M1611,0)</f>
        <v>0</v>
      </c>
      <c r="P1611" s="54">
        <f t="shared" ref="P1611:P1617" si="399">IF(F1611=2019,J1611*K1611+L1611*M1611,0)</f>
        <v>0</v>
      </c>
      <c r="T1611">
        <f t="shared" ref="T1611:T1617" si="400">J1611*K1611</f>
        <v>0</v>
      </c>
      <c r="U1611">
        <f t="shared" ref="U1611:U1617" si="401">L1611*M1611</f>
        <v>0</v>
      </c>
      <c r="Y1611" t="s">
        <v>52</v>
      </c>
      <c r="Z1611" t="s">
        <v>491</v>
      </c>
    </row>
    <row r="1612" spans="2:26" ht="45" hidden="1" outlineLevel="1" x14ac:dyDescent="0.25">
      <c r="B1612" s="48">
        <v>2</v>
      </c>
      <c r="C1612" s="49" t="s">
        <v>495</v>
      </c>
      <c r="D1612" s="50" t="s">
        <v>72</v>
      </c>
      <c r="E1612" s="51"/>
      <c r="F1612" s="48">
        <v>2017</v>
      </c>
      <c r="G1612" s="52" t="s">
        <v>73</v>
      </c>
      <c r="H1612" s="57" t="s">
        <v>69</v>
      </c>
      <c r="I1612" s="58" t="s">
        <v>69</v>
      </c>
      <c r="J1612" s="53"/>
      <c r="K1612" s="54">
        <v>698</v>
      </c>
      <c r="L1612" s="53"/>
      <c r="M1612" s="54">
        <v>836</v>
      </c>
      <c r="N1612" s="59">
        <f t="shared" si="397"/>
        <v>0</v>
      </c>
      <c r="O1612" s="54">
        <f t="shared" si="398"/>
        <v>0</v>
      </c>
      <c r="P1612" s="54">
        <f t="shared" si="399"/>
        <v>0</v>
      </c>
      <c r="T1612">
        <f t="shared" si="400"/>
        <v>0</v>
      </c>
      <c r="U1612">
        <f t="shared" si="401"/>
        <v>0</v>
      </c>
      <c r="Y1612" t="s">
        <v>52</v>
      </c>
      <c r="Z1612" t="s">
        <v>491</v>
      </c>
    </row>
    <row r="1613" spans="2:26" ht="45" hidden="1" outlineLevel="1" x14ac:dyDescent="0.25">
      <c r="B1613" s="48">
        <v>3</v>
      </c>
      <c r="C1613" s="49" t="s">
        <v>496</v>
      </c>
      <c r="D1613" s="50" t="s">
        <v>72</v>
      </c>
      <c r="E1613" s="51"/>
      <c r="F1613" s="48">
        <v>2019</v>
      </c>
      <c r="G1613" s="52" t="s">
        <v>73</v>
      </c>
      <c r="H1613" s="57" t="s">
        <v>69</v>
      </c>
      <c r="I1613" s="58" t="s">
        <v>69</v>
      </c>
      <c r="J1613" s="53"/>
      <c r="K1613" s="54">
        <v>698</v>
      </c>
      <c r="L1613" s="53"/>
      <c r="M1613" s="54">
        <v>836</v>
      </c>
      <c r="N1613" s="59">
        <f t="shared" si="397"/>
        <v>0</v>
      </c>
      <c r="O1613" s="54">
        <f t="shared" si="398"/>
        <v>0</v>
      </c>
      <c r="P1613" s="54">
        <f t="shared" si="399"/>
        <v>0</v>
      </c>
      <c r="T1613">
        <f t="shared" si="400"/>
        <v>0</v>
      </c>
      <c r="U1613">
        <f t="shared" si="401"/>
        <v>0</v>
      </c>
      <c r="Y1613" t="s">
        <v>52</v>
      </c>
      <c r="Z1613" t="s">
        <v>491</v>
      </c>
    </row>
    <row r="1614" spans="2:26" ht="30" hidden="1" outlineLevel="1" x14ac:dyDescent="0.25">
      <c r="B1614" s="48">
        <v>4</v>
      </c>
      <c r="C1614" s="49" t="s">
        <v>497</v>
      </c>
      <c r="D1614" s="50" t="s">
        <v>72</v>
      </c>
      <c r="E1614" s="51"/>
      <c r="F1614" s="48">
        <v>2017</v>
      </c>
      <c r="G1614" s="52" t="s">
        <v>73</v>
      </c>
      <c r="H1614" s="57" t="s">
        <v>69</v>
      </c>
      <c r="I1614" s="58" t="s">
        <v>69</v>
      </c>
      <c r="J1614" s="53"/>
      <c r="K1614" s="54">
        <v>872</v>
      </c>
      <c r="L1614" s="53"/>
      <c r="M1614" s="54">
        <v>1044</v>
      </c>
      <c r="N1614" s="59">
        <f t="shared" si="397"/>
        <v>0</v>
      </c>
      <c r="O1614" s="54">
        <f t="shared" si="398"/>
        <v>0</v>
      </c>
      <c r="P1614" s="54">
        <f t="shared" si="399"/>
        <v>0</v>
      </c>
      <c r="T1614">
        <f t="shared" si="400"/>
        <v>0</v>
      </c>
      <c r="U1614">
        <f t="shared" si="401"/>
        <v>0</v>
      </c>
      <c r="Y1614" t="s">
        <v>52</v>
      </c>
      <c r="Z1614" t="s">
        <v>491</v>
      </c>
    </row>
    <row r="1615" spans="2:26" ht="30" hidden="1" outlineLevel="1" x14ac:dyDescent="0.25">
      <c r="B1615" s="48">
        <v>5</v>
      </c>
      <c r="C1615" s="49" t="s">
        <v>499</v>
      </c>
      <c r="D1615" s="50" t="s">
        <v>72</v>
      </c>
      <c r="E1615" s="51"/>
      <c r="F1615" s="48">
        <v>2019</v>
      </c>
      <c r="G1615" s="52" t="s">
        <v>73</v>
      </c>
      <c r="H1615" s="57" t="s">
        <v>69</v>
      </c>
      <c r="I1615" s="58" t="s">
        <v>69</v>
      </c>
      <c r="J1615" s="53"/>
      <c r="K1615" s="54">
        <v>698</v>
      </c>
      <c r="L1615" s="53"/>
      <c r="M1615" s="54">
        <v>836</v>
      </c>
      <c r="N1615" s="59">
        <f t="shared" si="397"/>
        <v>0</v>
      </c>
      <c r="O1615" s="54">
        <f t="shared" si="398"/>
        <v>0</v>
      </c>
      <c r="P1615" s="54">
        <f t="shared" si="399"/>
        <v>0</v>
      </c>
      <c r="T1615">
        <f t="shared" si="400"/>
        <v>0</v>
      </c>
      <c r="U1615">
        <f t="shared" si="401"/>
        <v>0</v>
      </c>
      <c r="Y1615" t="s">
        <v>52</v>
      </c>
      <c r="Z1615" t="s">
        <v>491</v>
      </c>
    </row>
    <row r="1616" spans="2:26" ht="30" hidden="1" outlineLevel="1" x14ac:dyDescent="0.25">
      <c r="B1616" s="48">
        <v>6</v>
      </c>
      <c r="C1616" s="49" t="s">
        <v>500</v>
      </c>
      <c r="D1616" s="50" t="s">
        <v>72</v>
      </c>
      <c r="E1616" s="51"/>
      <c r="F1616" s="48">
        <v>2017</v>
      </c>
      <c r="G1616" s="52" t="s">
        <v>73</v>
      </c>
      <c r="H1616" s="57" t="s">
        <v>69</v>
      </c>
      <c r="I1616" s="58" t="s">
        <v>69</v>
      </c>
      <c r="J1616" s="53"/>
      <c r="K1616" s="54">
        <v>851</v>
      </c>
      <c r="L1616" s="53"/>
      <c r="M1616" s="54">
        <v>1019</v>
      </c>
      <c r="N1616" s="59">
        <f t="shared" si="397"/>
        <v>0</v>
      </c>
      <c r="O1616" s="54">
        <f t="shared" si="398"/>
        <v>0</v>
      </c>
      <c r="P1616" s="54">
        <f t="shared" si="399"/>
        <v>0</v>
      </c>
      <c r="T1616">
        <f t="shared" si="400"/>
        <v>0</v>
      </c>
      <c r="U1616">
        <f t="shared" si="401"/>
        <v>0</v>
      </c>
      <c r="Y1616" t="s">
        <v>52</v>
      </c>
      <c r="Z1616" t="s">
        <v>491</v>
      </c>
    </row>
    <row r="1617" spans="2:26" ht="30" hidden="1" outlineLevel="1" x14ac:dyDescent="0.25">
      <c r="B1617" s="48">
        <v>7</v>
      </c>
      <c r="C1617" s="49" t="s">
        <v>502</v>
      </c>
      <c r="D1617" s="50" t="s">
        <v>72</v>
      </c>
      <c r="E1617" s="51"/>
      <c r="F1617" s="48">
        <v>2018</v>
      </c>
      <c r="G1617" s="52" t="s">
        <v>73</v>
      </c>
      <c r="H1617" s="57" t="s">
        <v>69</v>
      </c>
      <c r="I1617" s="58" t="s">
        <v>69</v>
      </c>
      <c r="J1617" s="53"/>
      <c r="K1617" s="54">
        <v>332</v>
      </c>
      <c r="L1617" s="53"/>
      <c r="M1617" s="54">
        <v>398</v>
      </c>
      <c r="N1617" s="59">
        <f t="shared" si="397"/>
        <v>0</v>
      </c>
      <c r="O1617" s="54">
        <f t="shared" si="398"/>
        <v>0</v>
      </c>
      <c r="P1617" s="54">
        <f t="shared" si="399"/>
        <v>0</v>
      </c>
      <c r="T1617">
        <f t="shared" si="400"/>
        <v>0</v>
      </c>
      <c r="U1617">
        <f t="shared" si="401"/>
        <v>0</v>
      </c>
      <c r="Y1617" t="s">
        <v>52</v>
      </c>
      <c r="Z1617" t="s">
        <v>491</v>
      </c>
    </row>
    <row r="1618" spans="2:26" hidden="1" outlineLevel="1" x14ac:dyDescent="0.25">
      <c r="Z1618" t="s">
        <v>491</v>
      </c>
    </row>
    <row r="1619" spans="2:26" ht="18.75" hidden="1" outlineLevel="1" x14ac:dyDescent="0.25">
      <c r="B1619" s="39" t="s">
        <v>79</v>
      </c>
      <c r="C1619" s="40"/>
      <c r="D1619" s="55"/>
      <c r="E1619" s="41"/>
      <c r="F1619" s="56"/>
      <c r="G1619" s="40"/>
      <c r="H1619" s="41"/>
      <c r="I1619" s="42"/>
      <c r="J1619" s="56"/>
      <c r="K1619" s="42"/>
      <c r="L1619" s="41"/>
      <c r="M1619" s="42"/>
      <c r="N1619" s="41"/>
      <c r="O1619" s="41"/>
      <c r="P1619" s="56"/>
      <c r="Z1619" t="s">
        <v>491</v>
      </c>
    </row>
    <row r="1620" spans="2:26" ht="38.25" hidden="1" outlineLevel="1" x14ac:dyDescent="0.25">
      <c r="B1620" s="43" t="s">
        <v>23</v>
      </c>
      <c r="C1620" s="44" t="s">
        <v>24</v>
      </c>
      <c r="D1620" s="44" t="s">
        <v>25</v>
      </c>
      <c r="E1620" s="44" t="s">
        <v>26</v>
      </c>
      <c r="F1620" s="44" t="s">
        <v>27</v>
      </c>
      <c r="G1620" s="44" t="s">
        <v>28</v>
      </c>
      <c r="H1620" s="44" t="s">
        <v>69</v>
      </c>
      <c r="I1620" s="45" t="s">
        <v>69</v>
      </c>
      <c r="J1620" s="44" t="s">
        <v>80</v>
      </c>
      <c r="K1620" s="45" t="s">
        <v>81</v>
      </c>
      <c r="L1620" s="44" t="s">
        <v>82</v>
      </c>
      <c r="M1620" s="45" t="s">
        <v>83</v>
      </c>
      <c r="N1620" s="46">
        <v>2017</v>
      </c>
      <c r="O1620" s="46">
        <v>2018</v>
      </c>
      <c r="P1620" s="47">
        <v>2019</v>
      </c>
      <c r="Z1620" t="s">
        <v>491</v>
      </c>
    </row>
    <row r="1621" spans="2:26" ht="45" hidden="1" outlineLevel="1" x14ac:dyDescent="0.25">
      <c r="B1621" s="48">
        <v>1</v>
      </c>
      <c r="C1621" s="49" t="s">
        <v>507</v>
      </c>
      <c r="D1621" s="50" t="s">
        <v>85</v>
      </c>
      <c r="E1621" s="51"/>
      <c r="F1621" s="48">
        <v>2019</v>
      </c>
      <c r="G1621" s="52" t="s">
        <v>85</v>
      </c>
      <c r="H1621" s="57" t="s">
        <v>69</v>
      </c>
      <c r="I1621" s="58" t="s">
        <v>69</v>
      </c>
      <c r="J1621" s="53"/>
      <c r="K1621" s="54">
        <v>3000</v>
      </c>
      <c r="L1621" s="53"/>
      <c r="M1621" s="54">
        <v>4000</v>
      </c>
      <c r="N1621" s="59">
        <f>IF(F1621=2017,J1621*K1621+L1621*M1621,0)</f>
        <v>0</v>
      </c>
      <c r="O1621" s="54">
        <f>IF(F1621=2018,J1621*K1621+L1621*M1621,0)</f>
        <v>0</v>
      </c>
      <c r="P1621" s="54">
        <f>IF(F1621=2019,J1621*K1621+L1621*M1621,0)</f>
        <v>0</v>
      </c>
      <c r="V1621">
        <f>J1621*K1621</f>
        <v>0</v>
      </c>
      <c r="W1621">
        <f>L1621*M1621</f>
        <v>0</v>
      </c>
      <c r="Y1621" t="s">
        <v>52</v>
      </c>
      <c r="Z1621" t="s">
        <v>491</v>
      </c>
    </row>
    <row r="1622" spans="2:26" hidden="1" outlineLevel="1" x14ac:dyDescent="0.25">
      <c r="Z1622" t="s">
        <v>491</v>
      </c>
    </row>
    <row r="1623" spans="2:26" ht="15.75" thickBot="1" x14ac:dyDescent="0.3"/>
    <row r="1624" spans="2:26" ht="39" thickBot="1" x14ac:dyDescent="0.3">
      <c r="B1624" s="96" t="s">
        <v>508</v>
      </c>
      <c r="C1624" s="97"/>
      <c r="D1624" s="97"/>
      <c r="E1624" s="102" t="s">
        <v>3</v>
      </c>
      <c r="F1624" s="103"/>
      <c r="G1624" s="4" t="s">
        <v>4</v>
      </c>
      <c r="H1624" s="4" t="s">
        <v>5</v>
      </c>
      <c r="I1624" s="4" t="s">
        <v>6</v>
      </c>
      <c r="J1624" s="4" t="s">
        <v>7</v>
      </c>
      <c r="K1624" s="5" t="s">
        <v>8</v>
      </c>
      <c r="L1624" s="6" t="s">
        <v>9</v>
      </c>
      <c r="M1624" s="7"/>
      <c r="N1624" s="8">
        <v>2017</v>
      </c>
      <c r="O1624" s="9">
        <v>2018</v>
      </c>
      <c r="P1624" s="10">
        <v>2019</v>
      </c>
      <c r="Z1624" t="s">
        <v>508</v>
      </c>
    </row>
    <row r="1625" spans="2:26" ht="15.75" x14ac:dyDescent="0.25">
      <c r="B1625" s="98"/>
      <c r="C1625" s="99"/>
      <c r="D1625" s="99"/>
      <c r="E1625" s="104">
        <v>0</v>
      </c>
      <c r="F1625" s="105"/>
      <c r="G1625" s="11" t="s">
        <v>10</v>
      </c>
      <c r="H1625" s="12">
        <f>SUBTOTAL(2,I1642:I1643,I1645:I1653,I1655:I1659)</f>
        <v>16</v>
      </c>
      <c r="I1625" s="13">
        <f>SUM(I1642:I1643,I1645:I1653,I1655:I1659)/H1625</f>
        <v>724.21249999999998</v>
      </c>
      <c r="J1625" s="14" t="s">
        <v>11</v>
      </c>
      <c r="K1625" s="15">
        <f>SUM(H1642:H1643,H1645:H1653,H1655:H1659)</f>
        <v>0</v>
      </c>
      <c r="L1625" s="16">
        <f>Q1625</f>
        <v>0</v>
      </c>
      <c r="M1625" s="17"/>
      <c r="N1625" s="110">
        <f>SUM(N1642:N1643,N1645:N1653,N1655:N1659,N1664:N1665,N1667:N1675,N1677:N1681,N1685:N1685)</f>
        <v>0</v>
      </c>
      <c r="O1625" s="113">
        <f>SUM(O1642:O1643,O1645:O1653,O1655:O1659,O1664:O1665,O1667:O1675,O1677:O1681,O1685:O1685)</f>
        <v>0</v>
      </c>
      <c r="P1625" s="86">
        <f>SUM(P1642:P1643,P1645:P1653,P1655:P1659,P1664:P1665,P1667:P1675,P1677:P1681,P1685:P1685)</f>
        <v>0</v>
      </c>
      <c r="Q1625">
        <f>SUM(Q1642:Q1643,Q1645:Q1653,Q1655:Q1659)</f>
        <v>0</v>
      </c>
      <c r="R1625">
        <f>SUM(R1642:R1643,R1645:R1653,R1655:R1659)</f>
        <v>0</v>
      </c>
      <c r="S1625">
        <f>SUM(S1642:S1643,S1645:S1653,S1655:S1659)</f>
        <v>0</v>
      </c>
      <c r="T1625">
        <f>SUM(T1664:T1665,T1667:T1675,T1677:T1681)</f>
        <v>0</v>
      </c>
      <c r="U1625">
        <f>SUM(U1664:U1665,U1667:U1675,U1677:U1681)</f>
        <v>0</v>
      </c>
      <c r="V1625">
        <f>SUM(V1685:V1685)</f>
        <v>0</v>
      </c>
      <c r="W1625">
        <f>SUM(W1685:W1685)</f>
        <v>0</v>
      </c>
      <c r="Z1625" t="s">
        <v>508</v>
      </c>
    </row>
    <row r="1626" spans="2:26" ht="31.5" x14ac:dyDescent="0.25">
      <c r="B1626" s="98"/>
      <c r="C1626" s="99"/>
      <c r="D1626" s="99"/>
      <c r="E1626" s="106"/>
      <c r="F1626" s="107"/>
      <c r="G1626" s="11" t="s">
        <v>12</v>
      </c>
      <c r="H1626" s="12">
        <f>SUBTOTAL(2,K1642:K1643,K1645:K1653,K1655:K1659)</f>
        <v>16</v>
      </c>
      <c r="I1626" s="13">
        <f>SUM(K1642:K1643,K1645:K1653,K1655:K1659)/H1626</f>
        <v>544.42250000000001</v>
      </c>
      <c r="J1626" s="14" t="s">
        <v>13</v>
      </c>
      <c r="K1626" s="15">
        <f>SUM(J1642:J1643,J1645:J1653,J1655:J1659)</f>
        <v>0</v>
      </c>
      <c r="L1626" s="16">
        <f>R1625</f>
        <v>0</v>
      </c>
      <c r="M1626" s="18"/>
      <c r="N1626" s="111"/>
      <c r="O1626" s="114"/>
      <c r="P1626" s="87"/>
      <c r="Z1626" t="s">
        <v>508</v>
      </c>
    </row>
    <row r="1627" spans="2:26" ht="31.5" x14ac:dyDescent="0.25">
      <c r="B1627" s="98"/>
      <c r="C1627" s="99"/>
      <c r="D1627" s="99"/>
      <c r="E1627" s="106"/>
      <c r="F1627" s="107"/>
      <c r="G1627" s="11" t="s">
        <v>14</v>
      </c>
      <c r="H1627" s="12">
        <f>SUBTOTAL(2,M1642:M1643,M1645:M1653,M1655:M1659)</f>
        <v>16</v>
      </c>
      <c r="I1627" s="13">
        <f>SUM(M1642:M1643,M1645:M1653,M1655:M1659)/H1627</f>
        <v>652.46624999999983</v>
      </c>
      <c r="J1627" s="14" t="s">
        <v>13</v>
      </c>
      <c r="K1627" s="15">
        <f>SUM(L1642:L1643,L1645:L1653,L1655:L1659)</f>
        <v>0</v>
      </c>
      <c r="L1627" s="16">
        <f>S1625</f>
        <v>0</v>
      </c>
      <c r="M1627" s="18"/>
      <c r="N1627" s="111"/>
      <c r="O1627" s="114"/>
      <c r="P1627" s="87"/>
      <c r="Z1627" t="s">
        <v>508</v>
      </c>
    </row>
    <row r="1628" spans="2:26" ht="31.5" x14ac:dyDescent="0.25">
      <c r="B1628" s="98"/>
      <c r="C1628" s="99"/>
      <c r="D1628" s="99"/>
      <c r="E1628" s="106"/>
      <c r="F1628" s="107"/>
      <c r="G1628" s="11" t="s">
        <v>15</v>
      </c>
      <c r="H1628" s="12">
        <f>SUBTOTAL(2,K1664:K1665,K1667:K1675,K1677:K1681)</f>
        <v>16</v>
      </c>
      <c r="I1628" s="13">
        <f>SUM(K1664:K1665,K1667:K1675,K1677:K1681)/H1628</f>
        <v>674.4375</v>
      </c>
      <c r="J1628" s="14" t="s">
        <v>13</v>
      </c>
      <c r="K1628" s="15">
        <f>SUM(J1664:J1665,J1667:J1675,J1677:J1681)</f>
        <v>0</v>
      </c>
      <c r="L1628" s="16">
        <f>T1625</f>
        <v>0</v>
      </c>
      <c r="M1628" s="18"/>
      <c r="N1628" s="111"/>
      <c r="O1628" s="114"/>
      <c r="P1628" s="87"/>
      <c r="Z1628" t="s">
        <v>508</v>
      </c>
    </row>
    <row r="1629" spans="2:26" ht="31.5" x14ac:dyDescent="0.25">
      <c r="B1629" s="98"/>
      <c r="C1629" s="99"/>
      <c r="D1629" s="99"/>
      <c r="E1629" s="106"/>
      <c r="F1629" s="107"/>
      <c r="G1629" s="11" t="s">
        <v>16</v>
      </c>
      <c r="H1629" s="12">
        <f>SUBTOTAL(2,M1664:M1665,M1667:M1675,M1677:M1681)</f>
        <v>16</v>
      </c>
      <c r="I1629" s="13">
        <f>SUM(M1664:M1665,M1667:M1675,M1677:M1681)/H1629</f>
        <v>807.8125</v>
      </c>
      <c r="J1629" s="14" t="s">
        <v>13</v>
      </c>
      <c r="K1629" s="15">
        <f>SUM(L1664:L1665,L1667:L1675,L1677:L1681)</f>
        <v>0</v>
      </c>
      <c r="L1629" s="16">
        <f>U1625</f>
        <v>0</v>
      </c>
      <c r="M1629" s="18"/>
      <c r="N1629" s="111"/>
      <c r="O1629" s="114"/>
      <c r="P1629" s="87"/>
      <c r="Z1629" t="s">
        <v>508</v>
      </c>
    </row>
    <row r="1630" spans="2:26" ht="31.5" x14ac:dyDescent="0.25">
      <c r="B1630" s="98"/>
      <c r="C1630" s="99"/>
      <c r="D1630" s="99"/>
      <c r="E1630" s="106"/>
      <c r="F1630" s="107"/>
      <c r="G1630" s="11" t="s">
        <v>17</v>
      </c>
      <c r="H1630" s="12">
        <f>SUBTOTAL(2,K1685:K1685)</f>
        <v>1</v>
      </c>
      <c r="I1630" s="13">
        <f>SUM(K1685:K1685)/H1630</f>
        <v>2400</v>
      </c>
      <c r="J1630" s="14" t="s">
        <v>13</v>
      </c>
      <c r="K1630" s="15">
        <f>SUM(J1685:J1685)</f>
        <v>0</v>
      </c>
      <c r="L1630" s="16">
        <f>V1625</f>
        <v>0</v>
      </c>
      <c r="M1630" s="18"/>
      <c r="N1630" s="111"/>
      <c r="O1630" s="114"/>
      <c r="P1630" s="87"/>
      <c r="Z1630" t="s">
        <v>508</v>
      </c>
    </row>
    <row r="1631" spans="2:26" ht="32.25" thickBot="1" x14ac:dyDescent="0.3">
      <c r="B1631" s="98"/>
      <c r="C1631" s="99"/>
      <c r="D1631" s="99"/>
      <c r="E1631" s="106"/>
      <c r="F1631" s="107"/>
      <c r="G1631" s="11" t="s">
        <v>18</v>
      </c>
      <c r="H1631" s="19">
        <f>SUBTOTAL(2,M1685:M1685)</f>
        <v>1</v>
      </c>
      <c r="I1631" s="20">
        <f>SUM(M1685:M1685)/H1631</f>
        <v>3200</v>
      </c>
      <c r="J1631" s="21" t="s">
        <v>13</v>
      </c>
      <c r="K1631" s="22">
        <f>SUM(L1685:L1685)</f>
        <v>0</v>
      </c>
      <c r="L1631" s="23">
        <f>W1625</f>
        <v>0</v>
      </c>
      <c r="M1631" s="18"/>
      <c r="N1631" s="111"/>
      <c r="O1631" s="114"/>
      <c r="P1631" s="87"/>
      <c r="Z1631" t="s">
        <v>508</v>
      </c>
    </row>
    <row r="1632" spans="2:26" ht="16.5" thickBot="1" x14ac:dyDescent="0.3">
      <c r="B1632" s="100"/>
      <c r="C1632" s="101"/>
      <c r="D1632" s="101"/>
      <c r="E1632" s="108"/>
      <c r="F1632" s="109"/>
      <c r="G1632" s="24" t="s">
        <v>19</v>
      </c>
      <c r="H1632" s="25"/>
      <c r="I1632" s="25"/>
      <c r="J1632" s="25"/>
      <c r="K1632" s="26">
        <f>SUM(K1625:K1631)</f>
        <v>0</v>
      </c>
      <c r="L1632" s="27">
        <f>SUM(L1625:L1631)</f>
        <v>0</v>
      </c>
      <c r="M1632" s="18"/>
      <c r="N1632" s="112"/>
      <c r="O1632" s="115"/>
      <c r="P1632" s="88"/>
      <c r="Z1632" t="s">
        <v>508</v>
      </c>
    </row>
    <row r="1633" spans="2:26" ht="15.75" collapsed="1" thickBot="1" x14ac:dyDescent="0.3">
      <c r="B1633" s="89" t="s">
        <v>20</v>
      </c>
      <c r="C1633" s="90"/>
      <c r="D1633" s="90"/>
      <c r="E1633" s="91"/>
      <c r="F1633" s="91"/>
      <c r="G1633" s="91"/>
      <c r="H1633" s="91"/>
      <c r="I1633" s="91"/>
      <c r="J1633" s="91"/>
      <c r="K1633" s="91"/>
      <c r="L1633" s="91"/>
      <c r="M1633" s="91"/>
      <c r="N1633" s="91"/>
      <c r="O1633" s="91"/>
      <c r="P1633" s="92"/>
      <c r="Z1633" t="s">
        <v>508</v>
      </c>
    </row>
    <row r="1634" spans="2:26" hidden="1" outlineLevel="1" x14ac:dyDescent="0.25">
      <c r="B1634" s="28" t="s">
        <v>21</v>
      </c>
      <c r="C1634" s="29"/>
      <c r="D1634" s="29"/>
      <c r="E1634" s="30"/>
      <c r="F1634" s="30"/>
      <c r="G1634" s="29"/>
      <c r="H1634" s="30"/>
      <c r="I1634" s="31"/>
      <c r="J1634" s="30"/>
      <c r="K1634" s="31"/>
      <c r="L1634" s="30"/>
      <c r="M1634" s="31"/>
      <c r="N1634" s="30"/>
      <c r="O1634" s="30"/>
      <c r="P1634" s="32"/>
      <c r="Z1634" t="s">
        <v>508</v>
      </c>
    </row>
    <row r="1635" spans="2:26" hidden="1" outlineLevel="1" x14ac:dyDescent="0.25">
      <c r="B1635" s="33" t="s">
        <v>508</v>
      </c>
      <c r="C1635" s="29"/>
      <c r="D1635" s="29"/>
      <c r="E1635" s="30"/>
      <c r="F1635" s="30"/>
      <c r="G1635" s="29"/>
      <c r="H1635" s="30"/>
      <c r="I1635" s="31"/>
      <c r="J1635" s="30"/>
      <c r="K1635" s="31"/>
      <c r="L1635" s="30"/>
      <c r="M1635" s="31"/>
      <c r="N1635" s="30"/>
      <c r="O1635" s="30"/>
      <c r="P1635" s="32"/>
      <c r="Z1635" t="s">
        <v>508</v>
      </c>
    </row>
    <row r="1636" spans="2:26" hidden="1" outlineLevel="1" x14ac:dyDescent="0.25">
      <c r="B1636" s="28"/>
      <c r="C1636" s="29"/>
      <c r="D1636" s="29"/>
      <c r="E1636" s="30"/>
      <c r="F1636" s="30"/>
      <c r="G1636" s="29"/>
      <c r="H1636" s="30"/>
      <c r="I1636" s="31"/>
      <c r="J1636" s="30"/>
      <c r="K1636" s="31"/>
      <c r="L1636" s="30"/>
      <c r="M1636" s="31"/>
      <c r="N1636" s="30"/>
      <c r="O1636" s="30"/>
      <c r="P1636" s="32"/>
      <c r="Z1636" t="s">
        <v>508</v>
      </c>
    </row>
    <row r="1637" spans="2:26" hidden="1" outlineLevel="1" x14ac:dyDescent="0.25">
      <c r="B1637" s="34"/>
      <c r="C1637" s="29"/>
      <c r="D1637" s="29"/>
      <c r="E1637" s="30"/>
      <c r="F1637" s="30"/>
      <c r="G1637" s="29"/>
      <c r="H1637" s="30"/>
      <c r="I1637" s="31"/>
      <c r="J1637" s="30"/>
      <c r="K1637" s="31"/>
      <c r="L1637" s="30"/>
      <c r="M1637" s="31"/>
      <c r="N1637" s="30"/>
      <c r="O1637" s="30"/>
      <c r="P1637" s="32"/>
      <c r="Z1637" t="s">
        <v>508</v>
      </c>
    </row>
    <row r="1638" spans="2:26" hidden="1" outlineLevel="1" x14ac:dyDescent="0.25">
      <c r="B1638" s="35"/>
      <c r="C1638" s="36"/>
      <c r="D1638" s="36"/>
      <c r="E1638" s="37"/>
      <c r="F1638" s="37"/>
      <c r="G1638" s="36"/>
      <c r="H1638" s="37"/>
      <c r="I1638" s="18"/>
      <c r="J1638" s="37"/>
      <c r="K1638" s="18"/>
      <c r="L1638" s="37"/>
      <c r="M1638" s="18"/>
      <c r="N1638" s="37"/>
      <c r="O1638" s="37"/>
      <c r="P1638" s="38"/>
      <c r="Z1638" t="s">
        <v>508</v>
      </c>
    </row>
    <row r="1639" spans="2:26" ht="18.75" hidden="1" outlineLevel="1" x14ac:dyDescent="0.25">
      <c r="B1639" s="39" t="s">
        <v>22</v>
      </c>
      <c r="C1639" s="40"/>
      <c r="D1639" s="40"/>
      <c r="E1639" s="41"/>
      <c r="F1639" s="41"/>
      <c r="G1639" s="40"/>
      <c r="H1639" s="41"/>
      <c r="I1639" s="42"/>
      <c r="J1639" s="41"/>
      <c r="K1639" s="42"/>
      <c r="L1639" s="41"/>
      <c r="M1639" s="42"/>
      <c r="N1639" s="41"/>
      <c r="O1639" s="41"/>
      <c r="P1639" s="41"/>
      <c r="Z1639" t="s">
        <v>508</v>
      </c>
    </row>
    <row r="1640" spans="2:26" ht="51" hidden="1" outlineLevel="1" x14ac:dyDescent="0.25">
      <c r="B1640" s="43" t="s">
        <v>23</v>
      </c>
      <c r="C1640" s="44" t="s">
        <v>24</v>
      </c>
      <c r="D1640" s="44" t="s">
        <v>25</v>
      </c>
      <c r="E1640" s="44" t="s">
        <v>26</v>
      </c>
      <c r="F1640" s="44" t="s">
        <v>27</v>
      </c>
      <c r="G1640" s="44" t="s">
        <v>28</v>
      </c>
      <c r="H1640" s="44" t="s">
        <v>29</v>
      </c>
      <c r="I1640" s="45" t="s">
        <v>30</v>
      </c>
      <c r="J1640" s="44" t="s">
        <v>620</v>
      </c>
      <c r="K1640" s="45" t="s">
        <v>31</v>
      </c>
      <c r="L1640" s="44" t="s">
        <v>621</v>
      </c>
      <c r="M1640" s="45" t="s">
        <v>32</v>
      </c>
      <c r="N1640" s="46">
        <v>2017</v>
      </c>
      <c r="O1640" s="46">
        <v>2018</v>
      </c>
      <c r="P1640" s="47">
        <v>2019</v>
      </c>
      <c r="Z1640" t="s">
        <v>508</v>
      </c>
    </row>
    <row r="1641" spans="2:26" ht="18.75" hidden="1" outlineLevel="1" x14ac:dyDescent="0.25">
      <c r="B1641" s="93" t="s">
        <v>87</v>
      </c>
      <c r="C1641" s="94"/>
      <c r="D1641" s="94"/>
      <c r="E1641" s="94"/>
      <c r="F1641" s="94"/>
      <c r="G1641" s="94"/>
      <c r="H1641" s="94"/>
      <c r="I1641" s="94"/>
      <c r="J1641" s="94"/>
      <c r="K1641" s="94"/>
      <c r="L1641" s="94"/>
      <c r="M1641" s="94"/>
      <c r="N1641" s="94"/>
      <c r="O1641" s="94"/>
      <c r="P1641" s="95"/>
      <c r="Z1641" t="s">
        <v>508</v>
      </c>
    </row>
    <row r="1642" spans="2:26" ht="15.75" hidden="1" outlineLevel="1" x14ac:dyDescent="0.25">
      <c r="B1642" s="48">
        <v>1</v>
      </c>
      <c r="C1642" s="49" t="s">
        <v>247</v>
      </c>
      <c r="D1642" s="50" t="s">
        <v>35</v>
      </c>
      <c r="E1642" s="51">
        <v>224</v>
      </c>
      <c r="F1642" s="48">
        <v>2017</v>
      </c>
      <c r="G1642" s="52" t="s">
        <v>36</v>
      </c>
      <c r="H1642" s="53"/>
      <c r="I1642" s="54">
        <v>496.1</v>
      </c>
      <c r="J1642" s="53"/>
      <c r="K1642" s="54">
        <v>372.88</v>
      </c>
      <c r="L1642" s="53"/>
      <c r="M1642" s="54">
        <v>447.21999999999997</v>
      </c>
      <c r="N1642" s="54">
        <f>IF(F1642=2017,H1642*I1642+J1642*K1642+L1642*M1642,0)</f>
        <v>0</v>
      </c>
      <c r="O1642" s="54">
        <f>IF(F1642=2018,H1642*I1642+J1642*K1642+L1642*M1642,0)</f>
        <v>0</v>
      </c>
      <c r="P1642" s="54">
        <f>IF(F1642=2019,H1642*I1642+J1642*K1642+L1642*M1642,0)</f>
        <v>0</v>
      </c>
      <c r="Q1642">
        <f>H1642*I1642</f>
        <v>0</v>
      </c>
      <c r="R1642">
        <f>J1642*K1642</f>
        <v>0</v>
      </c>
      <c r="S1642">
        <f>L1642*M1642</f>
        <v>0</v>
      </c>
      <c r="Y1642" t="s">
        <v>248</v>
      </c>
      <c r="Z1642" t="s">
        <v>508</v>
      </c>
    </row>
    <row r="1643" spans="2:26" ht="15.75" hidden="1" outlineLevel="1" x14ac:dyDescent="0.25">
      <c r="B1643" s="48">
        <v>2</v>
      </c>
      <c r="C1643" s="49" t="s">
        <v>226</v>
      </c>
      <c r="D1643" s="50" t="s">
        <v>35</v>
      </c>
      <c r="E1643" s="51">
        <v>352</v>
      </c>
      <c r="F1643" s="48">
        <v>2017</v>
      </c>
      <c r="G1643" s="52" t="s">
        <v>36</v>
      </c>
      <c r="H1643" s="53"/>
      <c r="I1643" s="54">
        <v>827.2</v>
      </c>
      <c r="J1643" s="53"/>
      <c r="K1643" s="54">
        <v>621.86</v>
      </c>
      <c r="L1643" s="53"/>
      <c r="M1643" s="54">
        <v>745.76</v>
      </c>
      <c r="N1643" s="54">
        <f>IF(F1643=2017,H1643*I1643+J1643*K1643+L1643*M1643,0)</f>
        <v>0</v>
      </c>
      <c r="O1643" s="54">
        <f>IF(F1643=2018,H1643*I1643+J1643*K1643+L1643*M1643,0)</f>
        <v>0</v>
      </c>
      <c r="P1643" s="54">
        <f>IF(F1643=2019,H1643*I1643+J1643*K1643+L1643*M1643,0)</f>
        <v>0</v>
      </c>
      <c r="Q1643">
        <f>H1643*I1643</f>
        <v>0</v>
      </c>
      <c r="R1643">
        <f>J1643*K1643</f>
        <v>0</v>
      </c>
      <c r="S1643">
        <f>L1643*M1643</f>
        <v>0</v>
      </c>
      <c r="Y1643" t="s">
        <v>227</v>
      </c>
      <c r="Z1643" t="s">
        <v>508</v>
      </c>
    </row>
    <row r="1644" spans="2:26" ht="18.75" hidden="1" outlineLevel="1" x14ac:dyDescent="0.25">
      <c r="B1644" s="93" t="s">
        <v>33</v>
      </c>
      <c r="C1644" s="94"/>
      <c r="D1644" s="94"/>
      <c r="E1644" s="94"/>
      <c r="F1644" s="94"/>
      <c r="G1644" s="94"/>
      <c r="H1644" s="94"/>
      <c r="I1644" s="94"/>
      <c r="J1644" s="94"/>
      <c r="K1644" s="94"/>
      <c r="L1644" s="94"/>
      <c r="M1644" s="94"/>
      <c r="N1644" s="94"/>
      <c r="O1644" s="94"/>
      <c r="P1644" s="95"/>
      <c r="Z1644" t="s">
        <v>508</v>
      </c>
    </row>
    <row r="1645" spans="2:26" ht="15.75" hidden="1" outlineLevel="1" x14ac:dyDescent="0.25">
      <c r="B1645" s="48">
        <v>1</v>
      </c>
      <c r="C1645" s="49" t="s">
        <v>100</v>
      </c>
      <c r="D1645" s="50" t="s">
        <v>35</v>
      </c>
      <c r="E1645" s="51">
        <v>336</v>
      </c>
      <c r="F1645" s="48">
        <v>2017</v>
      </c>
      <c r="G1645" s="52" t="s">
        <v>36</v>
      </c>
      <c r="H1645" s="53"/>
      <c r="I1645" s="54">
        <v>700.7</v>
      </c>
      <c r="J1645" s="53"/>
      <c r="K1645" s="54">
        <v>526.28</v>
      </c>
      <c r="L1645" s="53"/>
      <c r="M1645" s="54">
        <v>631.29999999999995</v>
      </c>
      <c r="N1645" s="54">
        <f t="shared" ref="N1645:N1653" si="402">IF(F1645=2017,H1645*I1645+J1645*K1645+L1645*M1645,0)</f>
        <v>0</v>
      </c>
      <c r="O1645" s="54">
        <f t="shared" ref="O1645:O1653" si="403">IF(F1645=2018,H1645*I1645+J1645*K1645+L1645*M1645,0)</f>
        <v>0</v>
      </c>
      <c r="P1645" s="54">
        <f t="shared" ref="P1645:P1653" si="404">IF(F1645=2019,H1645*I1645+J1645*K1645+L1645*M1645,0)</f>
        <v>0</v>
      </c>
      <c r="Q1645">
        <f t="shared" ref="Q1645:Q1653" si="405">H1645*I1645</f>
        <v>0</v>
      </c>
      <c r="R1645">
        <f t="shared" ref="R1645:R1653" si="406">J1645*K1645</f>
        <v>0</v>
      </c>
      <c r="S1645">
        <f t="shared" ref="S1645:S1653" si="407">L1645*M1645</f>
        <v>0</v>
      </c>
      <c r="Y1645" t="s">
        <v>101</v>
      </c>
      <c r="Z1645" t="s">
        <v>508</v>
      </c>
    </row>
    <row r="1646" spans="2:26" ht="15.75" hidden="1" outlineLevel="1" x14ac:dyDescent="0.25">
      <c r="B1646" s="48">
        <v>2</v>
      </c>
      <c r="C1646" s="49" t="s">
        <v>509</v>
      </c>
      <c r="D1646" s="50" t="s">
        <v>35</v>
      </c>
      <c r="E1646" s="51">
        <v>368</v>
      </c>
      <c r="F1646" s="48">
        <v>2017</v>
      </c>
      <c r="G1646" s="52" t="s">
        <v>36</v>
      </c>
      <c r="H1646" s="53"/>
      <c r="I1646" s="54">
        <v>892.1</v>
      </c>
      <c r="J1646" s="53"/>
      <c r="K1646" s="54">
        <v>670.24</v>
      </c>
      <c r="L1646" s="53"/>
      <c r="M1646" s="54">
        <v>803.57999999999993</v>
      </c>
      <c r="N1646" s="54">
        <f t="shared" si="402"/>
        <v>0</v>
      </c>
      <c r="O1646" s="54">
        <f t="shared" si="403"/>
        <v>0</v>
      </c>
      <c r="P1646" s="54">
        <f t="shared" si="404"/>
        <v>0</v>
      </c>
      <c r="Q1646">
        <f t="shared" si="405"/>
        <v>0</v>
      </c>
      <c r="R1646">
        <f t="shared" si="406"/>
        <v>0</v>
      </c>
      <c r="S1646">
        <f t="shared" si="407"/>
        <v>0</v>
      </c>
      <c r="Y1646" t="s">
        <v>256</v>
      </c>
      <c r="Z1646" t="s">
        <v>508</v>
      </c>
    </row>
    <row r="1647" spans="2:26" ht="15.75" hidden="1" outlineLevel="1" x14ac:dyDescent="0.25">
      <c r="B1647" s="48">
        <v>3</v>
      </c>
      <c r="C1647" s="49" t="s">
        <v>510</v>
      </c>
      <c r="D1647" s="50" t="s">
        <v>35</v>
      </c>
      <c r="E1647" s="51">
        <v>288</v>
      </c>
      <c r="F1647" s="48">
        <v>2019</v>
      </c>
      <c r="G1647" s="52" t="s">
        <v>36</v>
      </c>
      <c r="H1647" s="53"/>
      <c r="I1647" s="54">
        <v>742.50000000000011</v>
      </c>
      <c r="J1647" s="53"/>
      <c r="K1647" s="54">
        <v>558.14</v>
      </c>
      <c r="L1647" s="53"/>
      <c r="M1647" s="54">
        <v>669.06</v>
      </c>
      <c r="N1647" s="54">
        <f t="shared" si="402"/>
        <v>0</v>
      </c>
      <c r="O1647" s="54">
        <f t="shared" si="403"/>
        <v>0</v>
      </c>
      <c r="P1647" s="54">
        <f t="shared" si="404"/>
        <v>0</v>
      </c>
      <c r="Q1647">
        <f t="shared" si="405"/>
        <v>0</v>
      </c>
      <c r="R1647">
        <f t="shared" si="406"/>
        <v>0</v>
      </c>
      <c r="S1647">
        <f t="shared" si="407"/>
        <v>0</v>
      </c>
      <c r="Y1647" t="s">
        <v>52</v>
      </c>
      <c r="Z1647" t="s">
        <v>508</v>
      </c>
    </row>
    <row r="1648" spans="2:26" ht="30" hidden="1" outlineLevel="1" x14ac:dyDescent="0.25">
      <c r="B1648" s="48">
        <v>4</v>
      </c>
      <c r="C1648" s="49" t="s">
        <v>511</v>
      </c>
      <c r="D1648" s="50" t="s">
        <v>35</v>
      </c>
      <c r="E1648" s="51">
        <v>320</v>
      </c>
      <c r="F1648" s="48">
        <v>2018</v>
      </c>
      <c r="G1648" s="52" t="s">
        <v>36</v>
      </c>
      <c r="H1648" s="53"/>
      <c r="I1648" s="54">
        <v>742.50000000000011</v>
      </c>
      <c r="J1648" s="53"/>
      <c r="K1648" s="54">
        <v>558.14</v>
      </c>
      <c r="L1648" s="53"/>
      <c r="M1648" s="54">
        <v>669.06</v>
      </c>
      <c r="N1648" s="54">
        <f t="shared" si="402"/>
        <v>0</v>
      </c>
      <c r="O1648" s="54">
        <f t="shared" si="403"/>
        <v>0</v>
      </c>
      <c r="P1648" s="54">
        <f t="shared" si="404"/>
        <v>0</v>
      </c>
      <c r="Q1648">
        <f t="shared" si="405"/>
        <v>0</v>
      </c>
      <c r="R1648">
        <f t="shared" si="406"/>
        <v>0</v>
      </c>
      <c r="S1648">
        <f t="shared" si="407"/>
        <v>0</v>
      </c>
      <c r="Y1648" t="s">
        <v>52</v>
      </c>
      <c r="Z1648" t="s">
        <v>508</v>
      </c>
    </row>
    <row r="1649" spans="2:26" ht="15.75" hidden="1" outlineLevel="1" x14ac:dyDescent="0.25">
      <c r="B1649" s="48">
        <v>5</v>
      </c>
      <c r="C1649" s="49" t="s">
        <v>512</v>
      </c>
      <c r="D1649" s="50" t="s">
        <v>35</v>
      </c>
      <c r="E1649" s="51">
        <v>352</v>
      </c>
      <c r="F1649" s="48">
        <v>2018</v>
      </c>
      <c r="G1649" s="52" t="s">
        <v>36</v>
      </c>
      <c r="H1649" s="53"/>
      <c r="I1649" s="54">
        <v>777.7</v>
      </c>
      <c r="J1649" s="53"/>
      <c r="K1649" s="54">
        <v>585.28</v>
      </c>
      <c r="L1649" s="53"/>
      <c r="M1649" s="54">
        <v>700.92</v>
      </c>
      <c r="N1649" s="54">
        <f t="shared" si="402"/>
        <v>0</v>
      </c>
      <c r="O1649" s="54">
        <f t="shared" si="403"/>
        <v>0</v>
      </c>
      <c r="P1649" s="54">
        <f t="shared" si="404"/>
        <v>0</v>
      </c>
      <c r="Q1649">
        <f t="shared" si="405"/>
        <v>0</v>
      </c>
      <c r="R1649">
        <f t="shared" si="406"/>
        <v>0</v>
      </c>
      <c r="S1649">
        <f t="shared" si="407"/>
        <v>0</v>
      </c>
      <c r="Y1649" t="s">
        <v>513</v>
      </c>
      <c r="Z1649" t="s">
        <v>508</v>
      </c>
    </row>
    <row r="1650" spans="2:26" ht="15.75" hidden="1" outlineLevel="1" x14ac:dyDescent="0.25">
      <c r="B1650" s="48">
        <v>6</v>
      </c>
      <c r="C1650" s="49" t="s">
        <v>514</v>
      </c>
      <c r="D1650" s="50" t="s">
        <v>35</v>
      </c>
      <c r="E1650" s="51">
        <v>288</v>
      </c>
      <c r="F1650" s="48">
        <v>2018</v>
      </c>
      <c r="G1650" s="52" t="s">
        <v>36</v>
      </c>
      <c r="H1650" s="53"/>
      <c r="I1650" s="54">
        <v>742.50000000000011</v>
      </c>
      <c r="J1650" s="53"/>
      <c r="K1650" s="54">
        <v>558.14</v>
      </c>
      <c r="L1650" s="53"/>
      <c r="M1650" s="54">
        <v>669.06</v>
      </c>
      <c r="N1650" s="54">
        <f t="shared" si="402"/>
        <v>0</v>
      </c>
      <c r="O1650" s="54">
        <f t="shared" si="403"/>
        <v>0</v>
      </c>
      <c r="P1650" s="54">
        <f t="shared" si="404"/>
        <v>0</v>
      </c>
      <c r="Q1650">
        <f t="shared" si="405"/>
        <v>0</v>
      </c>
      <c r="R1650">
        <f t="shared" si="406"/>
        <v>0</v>
      </c>
      <c r="S1650">
        <f t="shared" si="407"/>
        <v>0</v>
      </c>
      <c r="Y1650" t="s">
        <v>52</v>
      </c>
      <c r="Z1650" t="s">
        <v>508</v>
      </c>
    </row>
    <row r="1651" spans="2:26" ht="15.75" hidden="1" outlineLevel="1" x14ac:dyDescent="0.25">
      <c r="B1651" s="48">
        <v>7</v>
      </c>
      <c r="C1651" s="49" t="s">
        <v>238</v>
      </c>
      <c r="D1651" s="50" t="s">
        <v>35</v>
      </c>
      <c r="E1651" s="51">
        <v>336</v>
      </c>
      <c r="F1651" s="48">
        <v>2017</v>
      </c>
      <c r="G1651" s="52" t="s">
        <v>36</v>
      </c>
      <c r="H1651" s="53"/>
      <c r="I1651" s="54">
        <v>553.29999999999995</v>
      </c>
      <c r="J1651" s="53"/>
      <c r="K1651" s="54">
        <v>416.53999999999996</v>
      </c>
      <c r="L1651" s="53"/>
      <c r="M1651" s="54">
        <v>497.96</v>
      </c>
      <c r="N1651" s="54">
        <f t="shared" si="402"/>
        <v>0</v>
      </c>
      <c r="O1651" s="54">
        <f t="shared" si="403"/>
        <v>0</v>
      </c>
      <c r="P1651" s="54">
        <f t="shared" si="404"/>
        <v>0</v>
      </c>
      <c r="Q1651">
        <f t="shared" si="405"/>
        <v>0</v>
      </c>
      <c r="R1651">
        <f t="shared" si="406"/>
        <v>0</v>
      </c>
      <c r="S1651">
        <f t="shared" si="407"/>
        <v>0</v>
      </c>
      <c r="Y1651" t="s">
        <v>239</v>
      </c>
      <c r="Z1651" t="s">
        <v>508</v>
      </c>
    </row>
    <row r="1652" spans="2:26" ht="15.75" hidden="1" outlineLevel="1" x14ac:dyDescent="0.25">
      <c r="B1652" s="48">
        <v>8</v>
      </c>
      <c r="C1652" s="49" t="s">
        <v>515</v>
      </c>
      <c r="D1652" s="50" t="s">
        <v>35</v>
      </c>
      <c r="E1652" s="51">
        <v>288</v>
      </c>
      <c r="F1652" s="48">
        <v>2018</v>
      </c>
      <c r="G1652" s="52" t="s">
        <v>36</v>
      </c>
      <c r="H1652" s="53"/>
      <c r="I1652" s="54">
        <v>742.50000000000011</v>
      </c>
      <c r="J1652" s="53"/>
      <c r="K1652" s="54">
        <v>558.14</v>
      </c>
      <c r="L1652" s="53"/>
      <c r="M1652" s="54">
        <v>669.06</v>
      </c>
      <c r="N1652" s="54">
        <f t="shared" si="402"/>
        <v>0</v>
      </c>
      <c r="O1652" s="54">
        <f t="shared" si="403"/>
        <v>0</v>
      </c>
      <c r="P1652" s="54">
        <f t="shared" si="404"/>
        <v>0</v>
      </c>
      <c r="Q1652">
        <f t="shared" si="405"/>
        <v>0</v>
      </c>
      <c r="R1652">
        <f t="shared" si="406"/>
        <v>0</v>
      </c>
      <c r="S1652">
        <f t="shared" si="407"/>
        <v>0</v>
      </c>
      <c r="Y1652" t="s">
        <v>52</v>
      </c>
      <c r="Z1652" t="s">
        <v>508</v>
      </c>
    </row>
    <row r="1653" spans="2:26" ht="30" hidden="1" outlineLevel="1" x14ac:dyDescent="0.25">
      <c r="B1653" s="48">
        <v>9</v>
      </c>
      <c r="C1653" s="49" t="s">
        <v>516</v>
      </c>
      <c r="D1653" s="50" t="s">
        <v>35</v>
      </c>
      <c r="E1653" s="51">
        <v>288</v>
      </c>
      <c r="F1653" s="48">
        <v>2019</v>
      </c>
      <c r="G1653" s="52" t="s">
        <v>36</v>
      </c>
      <c r="H1653" s="53"/>
      <c r="I1653" s="54">
        <v>742.50000000000011</v>
      </c>
      <c r="J1653" s="53"/>
      <c r="K1653" s="54">
        <v>558.14</v>
      </c>
      <c r="L1653" s="53"/>
      <c r="M1653" s="54">
        <v>669.06</v>
      </c>
      <c r="N1653" s="54">
        <f t="shared" si="402"/>
        <v>0</v>
      </c>
      <c r="O1653" s="54">
        <f t="shared" si="403"/>
        <v>0</v>
      </c>
      <c r="P1653" s="54">
        <f t="shared" si="404"/>
        <v>0</v>
      </c>
      <c r="Q1653">
        <f t="shared" si="405"/>
        <v>0</v>
      </c>
      <c r="R1653">
        <f t="shared" si="406"/>
        <v>0</v>
      </c>
      <c r="S1653">
        <f t="shared" si="407"/>
        <v>0</v>
      </c>
      <c r="Y1653" t="s">
        <v>52</v>
      </c>
      <c r="Z1653" t="s">
        <v>508</v>
      </c>
    </row>
    <row r="1654" spans="2:26" ht="18.75" hidden="1" outlineLevel="1" x14ac:dyDescent="0.25">
      <c r="B1654" s="93" t="s">
        <v>48</v>
      </c>
      <c r="C1654" s="94"/>
      <c r="D1654" s="94"/>
      <c r="E1654" s="94"/>
      <c r="F1654" s="94"/>
      <c r="G1654" s="94"/>
      <c r="H1654" s="94"/>
      <c r="I1654" s="94"/>
      <c r="J1654" s="94"/>
      <c r="K1654" s="94"/>
      <c r="L1654" s="94"/>
      <c r="M1654" s="94"/>
      <c r="N1654" s="94"/>
      <c r="O1654" s="94"/>
      <c r="P1654" s="95"/>
      <c r="Z1654" t="s">
        <v>508</v>
      </c>
    </row>
    <row r="1655" spans="2:26" ht="60" hidden="1" outlineLevel="1" x14ac:dyDescent="0.25">
      <c r="B1655" s="48">
        <v>1</v>
      </c>
      <c r="C1655" s="49" t="s">
        <v>517</v>
      </c>
      <c r="D1655" s="50" t="s">
        <v>35</v>
      </c>
      <c r="E1655" s="51">
        <v>240</v>
      </c>
      <c r="F1655" s="48">
        <v>2017</v>
      </c>
      <c r="G1655" s="52" t="s">
        <v>36</v>
      </c>
      <c r="H1655" s="53"/>
      <c r="I1655" s="54">
        <v>841.50000000000011</v>
      </c>
      <c r="J1655" s="53"/>
      <c r="K1655" s="54">
        <v>632.48</v>
      </c>
      <c r="L1655" s="53"/>
      <c r="M1655" s="54">
        <v>757.56</v>
      </c>
      <c r="N1655" s="54">
        <f>IF(F1655=2017,H1655*I1655+J1655*K1655+L1655*M1655,0)</f>
        <v>0</v>
      </c>
      <c r="O1655" s="54">
        <f>IF(F1655=2018,H1655*I1655+J1655*K1655+L1655*M1655,0)</f>
        <v>0</v>
      </c>
      <c r="P1655" s="54">
        <f>IF(F1655=2019,H1655*I1655+J1655*K1655+L1655*M1655,0)</f>
        <v>0</v>
      </c>
      <c r="Q1655">
        <f>H1655*I1655</f>
        <v>0</v>
      </c>
      <c r="R1655">
        <f>J1655*K1655</f>
        <v>0</v>
      </c>
      <c r="S1655">
        <f>L1655*M1655</f>
        <v>0</v>
      </c>
      <c r="Y1655" t="s">
        <v>518</v>
      </c>
      <c r="Z1655" t="s">
        <v>508</v>
      </c>
    </row>
    <row r="1656" spans="2:26" ht="30" hidden="1" outlineLevel="1" x14ac:dyDescent="0.25">
      <c r="B1656" s="48">
        <v>2</v>
      </c>
      <c r="C1656" s="49" t="s">
        <v>519</v>
      </c>
      <c r="D1656" s="50" t="s">
        <v>35</v>
      </c>
      <c r="E1656" s="51">
        <v>480</v>
      </c>
      <c r="F1656" s="48">
        <v>2019</v>
      </c>
      <c r="G1656" s="52" t="s">
        <v>36</v>
      </c>
      <c r="H1656" s="53"/>
      <c r="I1656" s="54">
        <v>889.90000000000009</v>
      </c>
      <c r="J1656" s="53"/>
      <c r="K1656" s="54">
        <v>669.06</v>
      </c>
      <c r="L1656" s="53"/>
      <c r="M1656" s="54">
        <v>801.21999999999991</v>
      </c>
      <c r="N1656" s="54">
        <f>IF(F1656=2017,H1656*I1656+J1656*K1656+L1656*M1656,0)</f>
        <v>0</v>
      </c>
      <c r="O1656" s="54">
        <f>IF(F1656=2018,H1656*I1656+J1656*K1656+L1656*M1656,0)</f>
        <v>0</v>
      </c>
      <c r="P1656" s="54">
        <f>IF(F1656=2019,H1656*I1656+J1656*K1656+L1656*M1656,0)</f>
        <v>0</v>
      </c>
      <c r="Q1656">
        <f>H1656*I1656</f>
        <v>0</v>
      </c>
      <c r="R1656">
        <f>J1656*K1656</f>
        <v>0</v>
      </c>
      <c r="S1656">
        <f>L1656*M1656</f>
        <v>0</v>
      </c>
      <c r="Y1656" t="s">
        <v>52</v>
      </c>
      <c r="Z1656" t="s">
        <v>508</v>
      </c>
    </row>
    <row r="1657" spans="2:26" ht="30" hidden="1" outlineLevel="1" x14ac:dyDescent="0.25">
      <c r="B1657" s="48">
        <v>3</v>
      </c>
      <c r="C1657" s="49" t="s">
        <v>520</v>
      </c>
      <c r="D1657" s="50" t="s">
        <v>35</v>
      </c>
      <c r="E1657" s="51">
        <v>320</v>
      </c>
      <c r="F1657" s="48">
        <v>2019</v>
      </c>
      <c r="G1657" s="52" t="s">
        <v>36</v>
      </c>
      <c r="H1657" s="53"/>
      <c r="I1657" s="54">
        <v>742.50000000000011</v>
      </c>
      <c r="J1657" s="53"/>
      <c r="K1657" s="54">
        <v>558.14</v>
      </c>
      <c r="L1657" s="53"/>
      <c r="M1657" s="54">
        <v>669.06</v>
      </c>
      <c r="N1657" s="54">
        <f>IF(F1657=2017,H1657*I1657+J1657*K1657+L1657*M1657,0)</f>
        <v>0</v>
      </c>
      <c r="O1657" s="54">
        <f>IF(F1657=2018,H1657*I1657+J1657*K1657+L1657*M1657,0)</f>
        <v>0</v>
      </c>
      <c r="P1657" s="54">
        <f>IF(F1657=2019,H1657*I1657+J1657*K1657+L1657*M1657,0)</f>
        <v>0</v>
      </c>
      <c r="Q1657">
        <f>H1657*I1657</f>
        <v>0</v>
      </c>
      <c r="R1657">
        <f>J1657*K1657</f>
        <v>0</v>
      </c>
      <c r="S1657">
        <f>L1657*M1657</f>
        <v>0</v>
      </c>
      <c r="Y1657" t="s">
        <v>52</v>
      </c>
      <c r="Z1657" t="s">
        <v>508</v>
      </c>
    </row>
    <row r="1658" spans="2:26" ht="45" hidden="1" outlineLevel="1" x14ac:dyDescent="0.25">
      <c r="B1658" s="48">
        <v>4</v>
      </c>
      <c r="C1658" s="49" t="s">
        <v>521</v>
      </c>
      <c r="D1658" s="50" t="s">
        <v>35</v>
      </c>
      <c r="E1658" s="51">
        <v>192</v>
      </c>
      <c r="F1658" s="48">
        <v>2018</v>
      </c>
      <c r="G1658" s="52" t="s">
        <v>36</v>
      </c>
      <c r="H1658" s="53"/>
      <c r="I1658" s="54">
        <v>353.1</v>
      </c>
      <c r="J1658" s="53"/>
      <c r="K1658" s="54">
        <v>265.5</v>
      </c>
      <c r="L1658" s="53"/>
      <c r="M1658" s="54">
        <v>318.59999999999997</v>
      </c>
      <c r="N1658" s="54">
        <f>IF(F1658=2017,H1658*I1658+J1658*K1658+L1658*M1658,0)</f>
        <v>0</v>
      </c>
      <c r="O1658" s="54">
        <f>IF(F1658=2018,H1658*I1658+J1658*K1658+L1658*M1658,0)</f>
        <v>0</v>
      </c>
      <c r="P1658" s="54">
        <f>IF(F1658=2019,H1658*I1658+J1658*K1658+L1658*M1658,0)</f>
        <v>0</v>
      </c>
      <c r="Q1658">
        <f>H1658*I1658</f>
        <v>0</v>
      </c>
      <c r="R1658">
        <f>J1658*K1658</f>
        <v>0</v>
      </c>
      <c r="S1658">
        <f>L1658*M1658</f>
        <v>0</v>
      </c>
      <c r="Y1658" t="s">
        <v>522</v>
      </c>
      <c r="Z1658" t="s">
        <v>508</v>
      </c>
    </row>
    <row r="1659" spans="2:26" ht="30" hidden="1" outlineLevel="1" x14ac:dyDescent="0.25">
      <c r="B1659" s="48">
        <v>5</v>
      </c>
      <c r="C1659" s="49" t="s">
        <v>523</v>
      </c>
      <c r="D1659" s="50" t="s">
        <v>35</v>
      </c>
      <c r="E1659" s="51">
        <v>368</v>
      </c>
      <c r="F1659" s="48">
        <v>2018</v>
      </c>
      <c r="G1659" s="52" t="s">
        <v>36</v>
      </c>
      <c r="H1659" s="53"/>
      <c r="I1659" s="54">
        <v>800.80000000000007</v>
      </c>
      <c r="J1659" s="53"/>
      <c r="K1659" s="54">
        <v>601.79999999999995</v>
      </c>
      <c r="L1659" s="53"/>
      <c r="M1659" s="54">
        <v>720.98</v>
      </c>
      <c r="N1659" s="54">
        <f>IF(F1659=2017,H1659*I1659+J1659*K1659+L1659*M1659,0)</f>
        <v>0</v>
      </c>
      <c r="O1659" s="54">
        <f>IF(F1659=2018,H1659*I1659+J1659*K1659+L1659*M1659,0)</f>
        <v>0</v>
      </c>
      <c r="P1659" s="54">
        <f>IF(F1659=2019,H1659*I1659+J1659*K1659+L1659*M1659,0)</f>
        <v>0</v>
      </c>
      <c r="Q1659">
        <f>H1659*I1659</f>
        <v>0</v>
      </c>
      <c r="R1659">
        <f>J1659*K1659</f>
        <v>0</v>
      </c>
      <c r="S1659">
        <f>L1659*M1659</f>
        <v>0</v>
      </c>
      <c r="Y1659" t="s">
        <v>524</v>
      </c>
      <c r="Z1659" t="s">
        <v>508</v>
      </c>
    </row>
    <row r="1660" spans="2:26" hidden="1" outlineLevel="1" x14ac:dyDescent="0.25">
      <c r="Z1660" t="s">
        <v>508</v>
      </c>
    </row>
    <row r="1661" spans="2:26" ht="18.75" hidden="1" outlineLevel="1" x14ac:dyDescent="0.25">
      <c r="B1661" s="39" t="s">
        <v>68</v>
      </c>
      <c r="C1661" s="40"/>
      <c r="D1661" s="55"/>
      <c r="E1661" s="41"/>
      <c r="F1661" s="56"/>
      <c r="G1661" s="40"/>
      <c r="H1661" s="41"/>
      <c r="I1661" s="42"/>
      <c r="J1661" s="56"/>
      <c r="K1661" s="42"/>
      <c r="L1661" s="41"/>
      <c r="M1661" s="42"/>
      <c r="N1661" s="41"/>
      <c r="O1661" s="41"/>
      <c r="P1661" s="56"/>
      <c r="Z1661" t="s">
        <v>508</v>
      </c>
    </row>
    <row r="1662" spans="2:26" ht="51" hidden="1" outlineLevel="1" x14ac:dyDescent="0.25">
      <c r="B1662" s="43" t="s">
        <v>23</v>
      </c>
      <c r="C1662" s="44" t="s">
        <v>24</v>
      </c>
      <c r="D1662" s="44" t="s">
        <v>25</v>
      </c>
      <c r="E1662" s="44" t="s">
        <v>26</v>
      </c>
      <c r="F1662" s="44" t="s">
        <v>27</v>
      </c>
      <c r="G1662" s="44" t="s">
        <v>28</v>
      </c>
      <c r="H1662" s="44" t="s">
        <v>69</v>
      </c>
      <c r="I1662" s="45" t="s">
        <v>69</v>
      </c>
      <c r="J1662" s="44" t="s">
        <v>622</v>
      </c>
      <c r="K1662" s="45" t="s">
        <v>70</v>
      </c>
      <c r="L1662" s="44" t="s">
        <v>623</v>
      </c>
      <c r="M1662" s="45" t="s">
        <v>71</v>
      </c>
      <c r="N1662" s="46">
        <v>2017</v>
      </c>
      <c r="O1662" s="46">
        <v>2018</v>
      </c>
      <c r="P1662" s="47">
        <v>2019</v>
      </c>
      <c r="Z1662" t="s">
        <v>508</v>
      </c>
    </row>
    <row r="1663" spans="2:26" ht="18.75" hidden="1" outlineLevel="1" x14ac:dyDescent="0.25">
      <c r="B1663" s="93" t="s">
        <v>87</v>
      </c>
      <c r="C1663" s="94"/>
      <c r="D1663" s="94"/>
      <c r="E1663" s="94"/>
      <c r="F1663" s="94"/>
      <c r="G1663" s="94"/>
      <c r="H1663" s="94"/>
      <c r="I1663" s="94"/>
      <c r="J1663" s="94"/>
      <c r="K1663" s="94"/>
      <c r="L1663" s="94"/>
      <c r="M1663" s="94"/>
      <c r="N1663" s="94"/>
      <c r="O1663" s="94"/>
      <c r="P1663" s="95"/>
      <c r="Z1663" t="s">
        <v>508</v>
      </c>
    </row>
    <row r="1664" spans="2:26" ht="30" hidden="1" outlineLevel="1" x14ac:dyDescent="0.25">
      <c r="B1664" s="48">
        <v>1</v>
      </c>
      <c r="C1664" s="49" t="s">
        <v>247</v>
      </c>
      <c r="D1664" s="50" t="s">
        <v>72</v>
      </c>
      <c r="E1664" s="51"/>
      <c r="F1664" s="48">
        <v>2018</v>
      </c>
      <c r="G1664" s="52" t="s">
        <v>73</v>
      </c>
      <c r="H1664" s="57" t="s">
        <v>69</v>
      </c>
      <c r="I1664" s="58" t="s">
        <v>69</v>
      </c>
      <c r="J1664" s="53"/>
      <c r="K1664" s="54">
        <v>466</v>
      </c>
      <c r="L1664" s="53"/>
      <c r="M1664" s="54">
        <v>559</v>
      </c>
      <c r="N1664" s="59">
        <f>IF(F1664=2017,J1664*K1664+L1664*M1664,0)</f>
        <v>0</v>
      </c>
      <c r="O1664" s="54">
        <f>IF(F1664=2018,J1664*K1664+L1664*M1664,0)</f>
        <v>0</v>
      </c>
      <c r="P1664" s="54">
        <f>IF(F1664=2019,J1664*K1664+L1664*M1664,0)</f>
        <v>0</v>
      </c>
      <c r="T1664">
        <f>J1664*K1664</f>
        <v>0</v>
      </c>
      <c r="U1664">
        <f>L1664*M1664</f>
        <v>0</v>
      </c>
      <c r="Y1664" t="s">
        <v>52</v>
      </c>
      <c r="Z1664" t="s">
        <v>508</v>
      </c>
    </row>
    <row r="1665" spans="2:26" ht="30" hidden="1" outlineLevel="1" x14ac:dyDescent="0.25">
      <c r="B1665" s="48">
        <v>2</v>
      </c>
      <c r="C1665" s="49" t="s">
        <v>226</v>
      </c>
      <c r="D1665" s="50" t="s">
        <v>72</v>
      </c>
      <c r="E1665" s="51"/>
      <c r="F1665" s="48">
        <v>2017</v>
      </c>
      <c r="G1665" s="52" t="s">
        <v>73</v>
      </c>
      <c r="H1665" s="57" t="s">
        <v>69</v>
      </c>
      <c r="I1665" s="58" t="s">
        <v>69</v>
      </c>
      <c r="J1665" s="53"/>
      <c r="K1665" s="54">
        <v>777</v>
      </c>
      <c r="L1665" s="53"/>
      <c r="M1665" s="54">
        <v>932</v>
      </c>
      <c r="N1665" s="59">
        <f>IF(F1665=2017,J1665*K1665+L1665*M1665,0)</f>
        <v>0</v>
      </c>
      <c r="O1665" s="54">
        <f>IF(F1665=2018,J1665*K1665+L1665*M1665,0)</f>
        <v>0</v>
      </c>
      <c r="P1665" s="54">
        <f>IF(F1665=2019,J1665*K1665+L1665*M1665,0)</f>
        <v>0</v>
      </c>
      <c r="T1665">
        <f>J1665*K1665</f>
        <v>0</v>
      </c>
      <c r="U1665">
        <f>L1665*M1665</f>
        <v>0</v>
      </c>
      <c r="Y1665" t="s">
        <v>52</v>
      </c>
      <c r="Z1665" t="s">
        <v>508</v>
      </c>
    </row>
    <row r="1666" spans="2:26" ht="18.75" hidden="1" outlineLevel="1" x14ac:dyDescent="0.25">
      <c r="B1666" s="93" t="s">
        <v>33</v>
      </c>
      <c r="C1666" s="94"/>
      <c r="D1666" s="94"/>
      <c r="E1666" s="94"/>
      <c r="F1666" s="94"/>
      <c r="G1666" s="94"/>
      <c r="H1666" s="94"/>
      <c r="I1666" s="94"/>
      <c r="J1666" s="94"/>
      <c r="K1666" s="94"/>
      <c r="L1666" s="94"/>
      <c r="M1666" s="94"/>
      <c r="N1666" s="94"/>
      <c r="O1666" s="94"/>
      <c r="P1666" s="95"/>
      <c r="Z1666" t="s">
        <v>508</v>
      </c>
    </row>
    <row r="1667" spans="2:26" ht="30" hidden="1" outlineLevel="1" x14ac:dyDescent="0.25">
      <c r="B1667" s="48">
        <v>1</v>
      </c>
      <c r="C1667" s="49" t="s">
        <v>100</v>
      </c>
      <c r="D1667" s="50" t="s">
        <v>72</v>
      </c>
      <c r="E1667" s="51"/>
      <c r="F1667" s="48">
        <v>2017</v>
      </c>
      <c r="G1667" s="52" t="s">
        <v>73</v>
      </c>
      <c r="H1667" s="57" t="s">
        <v>69</v>
      </c>
      <c r="I1667" s="58" t="s">
        <v>69</v>
      </c>
      <c r="J1667" s="53"/>
      <c r="K1667" s="54">
        <v>698</v>
      </c>
      <c r="L1667" s="53"/>
      <c r="M1667" s="54">
        <v>836</v>
      </c>
      <c r="N1667" s="59">
        <f t="shared" ref="N1667:N1675" si="408">IF(F1667=2017,J1667*K1667+L1667*M1667,0)</f>
        <v>0</v>
      </c>
      <c r="O1667" s="54">
        <f t="shared" ref="O1667:O1675" si="409">IF(F1667=2018,J1667*K1667+L1667*M1667,0)</f>
        <v>0</v>
      </c>
      <c r="P1667" s="54">
        <f t="shared" ref="P1667:P1675" si="410">IF(F1667=2019,J1667*K1667+L1667*M1667,0)</f>
        <v>0</v>
      </c>
      <c r="T1667">
        <f t="shared" ref="T1667:T1675" si="411">J1667*K1667</f>
        <v>0</v>
      </c>
      <c r="U1667">
        <f t="shared" ref="U1667:U1675" si="412">L1667*M1667</f>
        <v>0</v>
      </c>
      <c r="Y1667" t="s">
        <v>52</v>
      </c>
      <c r="Z1667" t="s">
        <v>508</v>
      </c>
    </row>
    <row r="1668" spans="2:26" ht="30" hidden="1" outlineLevel="1" x14ac:dyDescent="0.25">
      <c r="B1668" s="48">
        <v>2</v>
      </c>
      <c r="C1668" s="49" t="s">
        <v>509</v>
      </c>
      <c r="D1668" s="50" t="s">
        <v>72</v>
      </c>
      <c r="E1668" s="51"/>
      <c r="F1668" s="48">
        <v>2018</v>
      </c>
      <c r="G1668" s="52" t="s">
        <v>73</v>
      </c>
      <c r="H1668" s="57" t="s">
        <v>69</v>
      </c>
      <c r="I1668" s="58" t="s">
        <v>69</v>
      </c>
      <c r="J1668" s="53"/>
      <c r="K1668" s="54">
        <v>698</v>
      </c>
      <c r="L1668" s="53"/>
      <c r="M1668" s="54">
        <v>836</v>
      </c>
      <c r="N1668" s="59">
        <f t="shared" si="408"/>
        <v>0</v>
      </c>
      <c r="O1668" s="54">
        <f t="shared" si="409"/>
        <v>0</v>
      </c>
      <c r="P1668" s="54">
        <f t="shared" si="410"/>
        <v>0</v>
      </c>
      <c r="T1668">
        <f t="shared" si="411"/>
        <v>0</v>
      </c>
      <c r="U1668">
        <f t="shared" si="412"/>
        <v>0</v>
      </c>
      <c r="Y1668" t="s">
        <v>52</v>
      </c>
      <c r="Z1668" t="s">
        <v>508</v>
      </c>
    </row>
    <row r="1669" spans="2:26" ht="30" hidden="1" outlineLevel="1" x14ac:dyDescent="0.25">
      <c r="B1669" s="48">
        <v>3</v>
      </c>
      <c r="C1669" s="49" t="s">
        <v>510</v>
      </c>
      <c r="D1669" s="50" t="s">
        <v>72</v>
      </c>
      <c r="E1669" s="51"/>
      <c r="F1669" s="48">
        <v>2019</v>
      </c>
      <c r="G1669" s="52" t="s">
        <v>73</v>
      </c>
      <c r="H1669" s="57" t="s">
        <v>69</v>
      </c>
      <c r="I1669" s="58" t="s">
        <v>69</v>
      </c>
      <c r="J1669" s="53"/>
      <c r="K1669" s="54">
        <v>698</v>
      </c>
      <c r="L1669" s="53"/>
      <c r="M1669" s="54">
        <v>836</v>
      </c>
      <c r="N1669" s="59">
        <f t="shared" si="408"/>
        <v>0</v>
      </c>
      <c r="O1669" s="54">
        <f t="shared" si="409"/>
        <v>0</v>
      </c>
      <c r="P1669" s="54">
        <f t="shared" si="410"/>
        <v>0</v>
      </c>
      <c r="T1669">
        <f t="shared" si="411"/>
        <v>0</v>
      </c>
      <c r="U1669">
        <f t="shared" si="412"/>
        <v>0</v>
      </c>
      <c r="Y1669" t="s">
        <v>52</v>
      </c>
      <c r="Z1669" t="s">
        <v>508</v>
      </c>
    </row>
    <row r="1670" spans="2:26" ht="30" hidden="1" outlineLevel="1" x14ac:dyDescent="0.25">
      <c r="B1670" s="48">
        <v>4</v>
      </c>
      <c r="C1670" s="49" t="s">
        <v>511</v>
      </c>
      <c r="D1670" s="50" t="s">
        <v>72</v>
      </c>
      <c r="E1670" s="51"/>
      <c r="F1670" s="48">
        <v>2019</v>
      </c>
      <c r="G1670" s="52" t="s">
        <v>73</v>
      </c>
      <c r="H1670" s="57" t="s">
        <v>69</v>
      </c>
      <c r="I1670" s="58" t="s">
        <v>69</v>
      </c>
      <c r="J1670" s="53"/>
      <c r="K1670" s="54">
        <v>698</v>
      </c>
      <c r="L1670" s="53"/>
      <c r="M1670" s="54">
        <v>836</v>
      </c>
      <c r="N1670" s="59">
        <f t="shared" si="408"/>
        <v>0</v>
      </c>
      <c r="O1670" s="54">
        <f t="shared" si="409"/>
        <v>0</v>
      </c>
      <c r="P1670" s="54">
        <f t="shared" si="410"/>
        <v>0</v>
      </c>
      <c r="T1670">
        <f t="shared" si="411"/>
        <v>0</v>
      </c>
      <c r="U1670">
        <f t="shared" si="412"/>
        <v>0</v>
      </c>
      <c r="Y1670" t="s">
        <v>52</v>
      </c>
      <c r="Z1670" t="s">
        <v>508</v>
      </c>
    </row>
    <row r="1671" spans="2:26" ht="30" hidden="1" outlineLevel="1" x14ac:dyDescent="0.25">
      <c r="B1671" s="48">
        <v>5</v>
      </c>
      <c r="C1671" s="49" t="s">
        <v>512</v>
      </c>
      <c r="D1671" s="50" t="s">
        <v>72</v>
      </c>
      <c r="E1671" s="51"/>
      <c r="F1671" s="48">
        <v>2019</v>
      </c>
      <c r="G1671" s="52" t="s">
        <v>73</v>
      </c>
      <c r="H1671" s="57" t="s">
        <v>69</v>
      </c>
      <c r="I1671" s="58" t="s">
        <v>69</v>
      </c>
      <c r="J1671" s="53"/>
      <c r="K1671" s="54">
        <v>732</v>
      </c>
      <c r="L1671" s="53"/>
      <c r="M1671" s="54">
        <v>876</v>
      </c>
      <c r="N1671" s="59">
        <f t="shared" si="408"/>
        <v>0</v>
      </c>
      <c r="O1671" s="54">
        <f t="shared" si="409"/>
        <v>0</v>
      </c>
      <c r="P1671" s="54">
        <f t="shared" si="410"/>
        <v>0</v>
      </c>
      <c r="T1671">
        <f t="shared" si="411"/>
        <v>0</v>
      </c>
      <c r="U1671">
        <f t="shared" si="412"/>
        <v>0</v>
      </c>
      <c r="Y1671" t="s">
        <v>52</v>
      </c>
      <c r="Z1671" t="s">
        <v>508</v>
      </c>
    </row>
    <row r="1672" spans="2:26" ht="30" hidden="1" outlineLevel="1" x14ac:dyDescent="0.25">
      <c r="B1672" s="48">
        <v>6</v>
      </c>
      <c r="C1672" s="49" t="s">
        <v>514</v>
      </c>
      <c r="D1672" s="50" t="s">
        <v>72</v>
      </c>
      <c r="E1672" s="51"/>
      <c r="F1672" s="48">
        <v>2019</v>
      </c>
      <c r="G1672" s="52" t="s">
        <v>73</v>
      </c>
      <c r="H1672" s="57" t="s">
        <v>69</v>
      </c>
      <c r="I1672" s="58" t="s">
        <v>69</v>
      </c>
      <c r="J1672" s="53"/>
      <c r="K1672" s="54">
        <v>698</v>
      </c>
      <c r="L1672" s="53"/>
      <c r="M1672" s="54">
        <v>836</v>
      </c>
      <c r="N1672" s="59">
        <f t="shared" si="408"/>
        <v>0</v>
      </c>
      <c r="O1672" s="54">
        <f t="shared" si="409"/>
        <v>0</v>
      </c>
      <c r="P1672" s="54">
        <f t="shared" si="410"/>
        <v>0</v>
      </c>
      <c r="T1672">
        <f t="shared" si="411"/>
        <v>0</v>
      </c>
      <c r="U1672">
        <f t="shared" si="412"/>
        <v>0</v>
      </c>
      <c r="Y1672" t="s">
        <v>52</v>
      </c>
      <c r="Z1672" t="s">
        <v>508</v>
      </c>
    </row>
    <row r="1673" spans="2:26" ht="30" hidden="1" outlineLevel="1" x14ac:dyDescent="0.25">
      <c r="B1673" s="48">
        <v>7</v>
      </c>
      <c r="C1673" s="49" t="s">
        <v>238</v>
      </c>
      <c r="D1673" s="50" t="s">
        <v>72</v>
      </c>
      <c r="E1673" s="51"/>
      <c r="F1673" s="48">
        <v>2018</v>
      </c>
      <c r="G1673" s="52" t="s">
        <v>73</v>
      </c>
      <c r="H1673" s="57" t="s">
        <v>69</v>
      </c>
      <c r="I1673" s="58" t="s">
        <v>69</v>
      </c>
      <c r="J1673" s="53"/>
      <c r="K1673" s="54">
        <v>521</v>
      </c>
      <c r="L1673" s="53"/>
      <c r="M1673" s="54">
        <v>622</v>
      </c>
      <c r="N1673" s="59">
        <f t="shared" si="408"/>
        <v>0</v>
      </c>
      <c r="O1673" s="54">
        <f t="shared" si="409"/>
        <v>0</v>
      </c>
      <c r="P1673" s="54">
        <f t="shared" si="410"/>
        <v>0</v>
      </c>
      <c r="T1673">
        <f t="shared" si="411"/>
        <v>0</v>
      </c>
      <c r="U1673">
        <f t="shared" si="412"/>
        <v>0</v>
      </c>
      <c r="Y1673" t="s">
        <v>52</v>
      </c>
      <c r="Z1673" t="s">
        <v>508</v>
      </c>
    </row>
    <row r="1674" spans="2:26" ht="30" hidden="1" outlineLevel="1" x14ac:dyDescent="0.25">
      <c r="B1674" s="48">
        <v>8</v>
      </c>
      <c r="C1674" s="49" t="s">
        <v>515</v>
      </c>
      <c r="D1674" s="50" t="s">
        <v>72</v>
      </c>
      <c r="E1674" s="51"/>
      <c r="F1674" s="48">
        <v>2019</v>
      </c>
      <c r="G1674" s="52" t="s">
        <v>73</v>
      </c>
      <c r="H1674" s="57" t="s">
        <v>69</v>
      </c>
      <c r="I1674" s="58" t="s">
        <v>69</v>
      </c>
      <c r="J1674" s="53"/>
      <c r="K1674" s="54">
        <v>698</v>
      </c>
      <c r="L1674" s="53"/>
      <c r="M1674" s="54">
        <v>836</v>
      </c>
      <c r="N1674" s="59">
        <f t="shared" si="408"/>
        <v>0</v>
      </c>
      <c r="O1674" s="54">
        <f t="shared" si="409"/>
        <v>0</v>
      </c>
      <c r="P1674" s="54">
        <f t="shared" si="410"/>
        <v>0</v>
      </c>
      <c r="T1674">
        <f t="shared" si="411"/>
        <v>0</v>
      </c>
      <c r="U1674">
        <f t="shared" si="412"/>
        <v>0</v>
      </c>
      <c r="Y1674" t="s">
        <v>52</v>
      </c>
      <c r="Z1674" t="s">
        <v>508</v>
      </c>
    </row>
    <row r="1675" spans="2:26" ht="30" hidden="1" outlineLevel="1" x14ac:dyDescent="0.25">
      <c r="B1675" s="48">
        <v>9</v>
      </c>
      <c r="C1675" s="49" t="s">
        <v>516</v>
      </c>
      <c r="D1675" s="50" t="s">
        <v>72</v>
      </c>
      <c r="E1675" s="51"/>
      <c r="F1675" s="48">
        <v>2019</v>
      </c>
      <c r="G1675" s="52" t="s">
        <v>73</v>
      </c>
      <c r="H1675" s="57" t="s">
        <v>69</v>
      </c>
      <c r="I1675" s="58" t="s">
        <v>69</v>
      </c>
      <c r="J1675" s="53"/>
      <c r="K1675" s="54">
        <v>698</v>
      </c>
      <c r="L1675" s="53"/>
      <c r="M1675" s="54">
        <v>836</v>
      </c>
      <c r="N1675" s="59">
        <f t="shared" si="408"/>
        <v>0</v>
      </c>
      <c r="O1675" s="54">
        <f t="shared" si="409"/>
        <v>0</v>
      </c>
      <c r="P1675" s="54">
        <f t="shared" si="410"/>
        <v>0</v>
      </c>
      <c r="T1675">
        <f t="shared" si="411"/>
        <v>0</v>
      </c>
      <c r="U1675">
        <f t="shared" si="412"/>
        <v>0</v>
      </c>
      <c r="Y1675" t="s">
        <v>52</v>
      </c>
      <c r="Z1675" t="s">
        <v>508</v>
      </c>
    </row>
    <row r="1676" spans="2:26" ht="18.75" hidden="1" outlineLevel="1" x14ac:dyDescent="0.25">
      <c r="B1676" s="93" t="s">
        <v>48</v>
      </c>
      <c r="C1676" s="94"/>
      <c r="D1676" s="94"/>
      <c r="E1676" s="94"/>
      <c r="F1676" s="94"/>
      <c r="G1676" s="94"/>
      <c r="H1676" s="94"/>
      <c r="I1676" s="94"/>
      <c r="J1676" s="94"/>
      <c r="K1676" s="94"/>
      <c r="L1676" s="94"/>
      <c r="M1676" s="94"/>
      <c r="N1676" s="94"/>
      <c r="O1676" s="94"/>
      <c r="P1676" s="95"/>
      <c r="Z1676" t="s">
        <v>508</v>
      </c>
    </row>
    <row r="1677" spans="2:26" ht="60" hidden="1" outlineLevel="1" x14ac:dyDescent="0.25">
      <c r="B1677" s="48">
        <v>1</v>
      </c>
      <c r="C1677" s="49" t="s">
        <v>517</v>
      </c>
      <c r="D1677" s="50" t="s">
        <v>72</v>
      </c>
      <c r="E1677" s="51"/>
      <c r="F1677" s="48">
        <v>2017</v>
      </c>
      <c r="G1677" s="52" t="s">
        <v>73</v>
      </c>
      <c r="H1677" s="57" t="s">
        <v>69</v>
      </c>
      <c r="I1677" s="58" t="s">
        <v>69</v>
      </c>
      <c r="J1677" s="53"/>
      <c r="K1677" s="54">
        <v>791</v>
      </c>
      <c r="L1677" s="53"/>
      <c r="M1677" s="54">
        <v>947</v>
      </c>
      <c r="N1677" s="59">
        <f>IF(F1677=2017,J1677*K1677+L1677*M1677,0)</f>
        <v>0</v>
      </c>
      <c r="O1677" s="54">
        <f>IF(F1677=2018,J1677*K1677+L1677*M1677,0)</f>
        <v>0</v>
      </c>
      <c r="P1677" s="54">
        <f>IF(F1677=2019,J1677*K1677+L1677*M1677,0)</f>
        <v>0</v>
      </c>
      <c r="T1677">
        <f>J1677*K1677</f>
        <v>0</v>
      </c>
      <c r="U1677">
        <f>L1677*M1677</f>
        <v>0</v>
      </c>
      <c r="Y1677" t="s">
        <v>52</v>
      </c>
      <c r="Z1677" t="s">
        <v>508</v>
      </c>
    </row>
    <row r="1678" spans="2:26" ht="30" hidden="1" outlineLevel="1" x14ac:dyDescent="0.25">
      <c r="B1678" s="48">
        <v>2</v>
      </c>
      <c r="C1678" s="49" t="s">
        <v>519</v>
      </c>
      <c r="D1678" s="50" t="s">
        <v>72</v>
      </c>
      <c r="E1678" s="51"/>
      <c r="F1678" s="48">
        <v>2019</v>
      </c>
      <c r="G1678" s="52" t="s">
        <v>73</v>
      </c>
      <c r="H1678" s="57" t="s">
        <v>69</v>
      </c>
      <c r="I1678" s="58" t="s">
        <v>69</v>
      </c>
      <c r="J1678" s="53"/>
      <c r="K1678" s="54">
        <v>836</v>
      </c>
      <c r="L1678" s="53"/>
      <c r="M1678" s="54">
        <v>1002</v>
      </c>
      <c r="N1678" s="59">
        <f>IF(F1678=2017,J1678*K1678+L1678*M1678,0)</f>
        <v>0</v>
      </c>
      <c r="O1678" s="54">
        <f>IF(F1678=2018,J1678*K1678+L1678*M1678,0)</f>
        <v>0</v>
      </c>
      <c r="P1678" s="54">
        <f>IF(F1678=2019,J1678*K1678+L1678*M1678,0)</f>
        <v>0</v>
      </c>
      <c r="T1678">
        <f>J1678*K1678</f>
        <v>0</v>
      </c>
      <c r="U1678">
        <f>L1678*M1678</f>
        <v>0</v>
      </c>
      <c r="Y1678" t="s">
        <v>52</v>
      </c>
      <c r="Z1678" t="s">
        <v>508</v>
      </c>
    </row>
    <row r="1679" spans="2:26" ht="30" hidden="1" outlineLevel="1" x14ac:dyDescent="0.25">
      <c r="B1679" s="48">
        <v>3</v>
      </c>
      <c r="C1679" s="49" t="s">
        <v>520</v>
      </c>
      <c r="D1679" s="50" t="s">
        <v>72</v>
      </c>
      <c r="E1679" s="51"/>
      <c r="F1679" s="48">
        <v>2019</v>
      </c>
      <c r="G1679" s="52" t="s">
        <v>73</v>
      </c>
      <c r="H1679" s="57" t="s">
        <v>69</v>
      </c>
      <c r="I1679" s="58" t="s">
        <v>69</v>
      </c>
      <c r="J1679" s="53"/>
      <c r="K1679" s="54">
        <v>698</v>
      </c>
      <c r="L1679" s="53"/>
      <c r="M1679" s="54">
        <v>836</v>
      </c>
      <c r="N1679" s="59">
        <f>IF(F1679=2017,J1679*K1679+L1679*M1679,0)</f>
        <v>0</v>
      </c>
      <c r="O1679" s="54">
        <f>IF(F1679=2018,J1679*K1679+L1679*M1679,0)</f>
        <v>0</v>
      </c>
      <c r="P1679" s="54">
        <f>IF(F1679=2019,J1679*K1679+L1679*M1679,0)</f>
        <v>0</v>
      </c>
      <c r="T1679">
        <f>J1679*K1679</f>
        <v>0</v>
      </c>
      <c r="U1679">
        <f>L1679*M1679</f>
        <v>0</v>
      </c>
      <c r="Y1679" t="s">
        <v>52</v>
      </c>
      <c r="Z1679" t="s">
        <v>508</v>
      </c>
    </row>
    <row r="1680" spans="2:26" ht="45" hidden="1" outlineLevel="1" x14ac:dyDescent="0.25">
      <c r="B1680" s="48">
        <v>4</v>
      </c>
      <c r="C1680" s="49" t="s">
        <v>521</v>
      </c>
      <c r="D1680" s="50" t="s">
        <v>72</v>
      </c>
      <c r="E1680" s="51"/>
      <c r="F1680" s="48">
        <v>2019</v>
      </c>
      <c r="G1680" s="52" t="s">
        <v>73</v>
      </c>
      <c r="H1680" s="57" t="s">
        <v>69</v>
      </c>
      <c r="I1680" s="58" t="s">
        <v>69</v>
      </c>
      <c r="J1680" s="53"/>
      <c r="K1680" s="54">
        <v>332</v>
      </c>
      <c r="L1680" s="53"/>
      <c r="M1680" s="54">
        <v>398</v>
      </c>
      <c r="N1680" s="59">
        <f>IF(F1680=2017,J1680*K1680+L1680*M1680,0)</f>
        <v>0</v>
      </c>
      <c r="O1680" s="54">
        <f>IF(F1680=2018,J1680*K1680+L1680*M1680,0)</f>
        <v>0</v>
      </c>
      <c r="P1680" s="54">
        <f>IF(F1680=2019,J1680*K1680+L1680*M1680,0)</f>
        <v>0</v>
      </c>
      <c r="T1680">
        <f>J1680*K1680</f>
        <v>0</v>
      </c>
      <c r="U1680">
        <f>L1680*M1680</f>
        <v>0</v>
      </c>
      <c r="Y1680" t="s">
        <v>52</v>
      </c>
      <c r="Z1680" t="s">
        <v>508</v>
      </c>
    </row>
    <row r="1681" spans="2:26" ht="30" hidden="1" outlineLevel="1" x14ac:dyDescent="0.25">
      <c r="B1681" s="48">
        <v>5</v>
      </c>
      <c r="C1681" s="49" t="s">
        <v>523</v>
      </c>
      <c r="D1681" s="50" t="s">
        <v>72</v>
      </c>
      <c r="E1681" s="51"/>
      <c r="F1681" s="48">
        <v>2019</v>
      </c>
      <c r="G1681" s="52" t="s">
        <v>73</v>
      </c>
      <c r="H1681" s="57" t="s">
        <v>69</v>
      </c>
      <c r="I1681" s="58" t="s">
        <v>69</v>
      </c>
      <c r="J1681" s="53"/>
      <c r="K1681" s="54">
        <v>752</v>
      </c>
      <c r="L1681" s="53"/>
      <c r="M1681" s="54">
        <v>901</v>
      </c>
      <c r="N1681" s="59">
        <f>IF(F1681=2017,J1681*K1681+L1681*M1681,0)</f>
        <v>0</v>
      </c>
      <c r="O1681" s="54">
        <f>IF(F1681=2018,J1681*K1681+L1681*M1681,0)</f>
        <v>0</v>
      </c>
      <c r="P1681" s="54">
        <f>IF(F1681=2019,J1681*K1681+L1681*M1681,0)</f>
        <v>0</v>
      </c>
      <c r="T1681">
        <f>J1681*K1681</f>
        <v>0</v>
      </c>
      <c r="U1681">
        <f>L1681*M1681</f>
        <v>0</v>
      </c>
      <c r="Y1681" t="s">
        <v>52</v>
      </c>
      <c r="Z1681" t="s">
        <v>508</v>
      </c>
    </row>
    <row r="1682" spans="2:26" hidden="1" outlineLevel="1" x14ac:dyDescent="0.25">
      <c r="Z1682" t="s">
        <v>508</v>
      </c>
    </row>
    <row r="1683" spans="2:26" ht="18.75" hidden="1" outlineLevel="1" x14ac:dyDescent="0.25">
      <c r="B1683" s="39" t="s">
        <v>79</v>
      </c>
      <c r="C1683" s="40"/>
      <c r="D1683" s="55"/>
      <c r="E1683" s="41"/>
      <c r="F1683" s="56"/>
      <c r="G1683" s="40"/>
      <c r="H1683" s="41"/>
      <c r="I1683" s="42"/>
      <c r="J1683" s="56"/>
      <c r="K1683" s="42"/>
      <c r="L1683" s="41"/>
      <c r="M1683" s="42"/>
      <c r="N1683" s="41"/>
      <c r="O1683" s="41"/>
      <c r="P1683" s="56"/>
      <c r="Z1683" t="s">
        <v>508</v>
      </c>
    </row>
    <row r="1684" spans="2:26" ht="38.25" hidden="1" outlineLevel="1" x14ac:dyDescent="0.25">
      <c r="B1684" s="43" t="s">
        <v>23</v>
      </c>
      <c r="C1684" s="44" t="s">
        <v>24</v>
      </c>
      <c r="D1684" s="44" t="s">
        <v>25</v>
      </c>
      <c r="E1684" s="44" t="s">
        <v>26</v>
      </c>
      <c r="F1684" s="44" t="s">
        <v>27</v>
      </c>
      <c r="G1684" s="44" t="s">
        <v>28</v>
      </c>
      <c r="H1684" s="44" t="s">
        <v>69</v>
      </c>
      <c r="I1684" s="45" t="s">
        <v>69</v>
      </c>
      <c r="J1684" s="44" t="s">
        <v>80</v>
      </c>
      <c r="K1684" s="45" t="s">
        <v>81</v>
      </c>
      <c r="L1684" s="44" t="s">
        <v>82</v>
      </c>
      <c r="M1684" s="45" t="s">
        <v>83</v>
      </c>
      <c r="N1684" s="46">
        <v>2017</v>
      </c>
      <c r="O1684" s="46">
        <v>2018</v>
      </c>
      <c r="P1684" s="47">
        <v>2019</v>
      </c>
      <c r="Z1684" t="s">
        <v>508</v>
      </c>
    </row>
    <row r="1685" spans="2:26" ht="30" hidden="1" outlineLevel="1" x14ac:dyDescent="0.25">
      <c r="B1685" s="48">
        <v>1</v>
      </c>
      <c r="C1685" s="49" t="s">
        <v>525</v>
      </c>
      <c r="D1685" s="50" t="s">
        <v>85</v>
      </c>
      <c r="E1685" s="51"/>
      <c r="F1685" s="48">
        <v>2019</v>
      </c>
      <c r="G1685" s="52" t="s">
        <v>85</v>
      </c>
      <c r="H1685" s="57" t="s">
        <v>69</v>
      </c>
      <c r="I1685" s="58" t="s">
        <v>69</v>
      </c>
      <c r="J1685" s="53"/>
      <c r="K1685" s="54">
        <v>2400</v>
      </c>
      <c r="L1685" s="53"/>
      <c r="M1685" s="54">
        <v>3200</v>
      </c>
      <c r="N1685" s="59">
        <f>IF(F1685=2017,J1685*K1685+L1685*M1685,0)</f>
        <v>0</v>
      </c>
      <c r="O1685" s="54">
        <f>IF(F1685=2018,J1685*K1685+L1685*M1685,0)</f>
        <v>0</v>
      </c>
      <c r="P1685" s="54">
        <f>IF(F1685=2019,J1685*K1685+L1685*M1685,0)</f>
        <v>0</v>
      </c>
      <c r="V1685">
        <f>J1685*K1685</f>
        <v>0</v>
      </c>
      <c r="W1685">
        <f>L1685*M1685</f>
        <v>0</v>
      </c>
      <c r="Y1685" t="s">
        <v>52</v>
      </c>
      <c r="Z1685" t="s">
        <v>508</v>
      </c>
    </row>
    <row r="1686" spans="2:26" hidden="1" outlineLevel="1" x14ac:dyDescent="0.25">
      <c r="Z1686" t="s">
        <v>508</v>
      </c>
    </row>
    <row r="1687" spans="2:26" ht="15.75" thickBot="1" x14ac:dyDescent="0.3"/>
    <row r="1688" spans="2:26" ht="39" thickBot="1" x14ac:dyDescent="0.3">
      <c r="B1688" s="96" t="s">
        <v>526</v>
      </c>
      <c r="C1688" s="97"/>
      <c r="D1688" s="97"/>
      <c r="E1688" s="102" t="s">
        <v>3</v>
      </c>
      <c r="F1688" s="103"/>
      <c r="G1688" s="4" t="s">
        <v>4</v>
      </c>
      <c r="H1688" s="4" t="s">
        <v>5</v>
      </c>
      <c r="I1688" s="4" t="s">
        <v>6</v>
      </c>
      <c r="J1688" s="4" t="s">
        <v>7</v>
      </c>
      <c r="K1688" s="5" t="s">
        <v>8</v>
      </c>
      <c r="L1688" s="6" t="s">
        <v>9</v>
      </c>
      <c r="M1688" s="7"/>
      <c r="N1688" s="8">
        <v>2017</v>
      </c>
      <c r="O1688" s="9">
        <v>2018</v>
      </c>
      <c r="P1688" s="10">
        <v>2019</v>
      </c>
      <c r="Z1688" t="s">
        <v>526</v>
      </c>
    </row>
    <row r="1689" spans="2:26" ht="15.75" x14ac:dyDescent="0.25">
      <c r="B1689" s="98"/>
      <c r="C1689" s="99"/>
      <c r="D1689" s="99"/>
      <c r="E1689" s="104">
        <v>0</v>
      </c>
      <c r="F1689" s="105"/>
      <c r="G1689" s="11" t="s">
        <v>10</v>
      </c>
      <c r="H1689" s="12">
        <f>SUBTOTAL(2,I1706:I1711,I1713:I1726,I1728:I1731)</f>
        <v>24</v>
      </c>
      <c r="I1689" s="13">
        <f>SUM(I1706:I1711,I1713:I1726,I1728:I1731)/H1689</f>
        <v>674.30000000000007</v>
      </c>
      <c r="J1689" s="14" t="s">
        <v>11</v>
      </c>
      <c r="K1689" s="15">
        <f>SUM(H1706:H1711,H1713:H1726,H1728:H1731)</f>
        <v>0</v>
      </c>
      <c r="L1689" s="16">
        <f>Q1689</f>
        <v>0</v>
      </c>
      <c r="M1689" s="17"/>
      <c r="N1689" s="110">
        <f>SUM(N1706:N1711,N1713:N1726,N1728:N1731,N1736:N1738,N1740:N1751,N1753:N1756,N1760:N1760)</f>
        <v>0</v>
      </c>
      <c r="O1689" s="113">
        <f>SUM(O1706:O1711,O1713:O1726,O1728:O1731,O1736:O1738,O1740:O1751,O1753:O1756,O1760:O1760)</f>
        <v>0</v>
      </c>
      <c r="P1689" s="86">
        <f>SUM(P1706:P1711,P1713:P1726,P1728:P1731,P1736:P1738,P1740:P1751,P1753:P1756,P1760:P1760)</f>
        <v>0</v>
      </c>
      <c r="Q1689">
        <f>SUM(Q1706:Q1711,Q1713:Q1726,Q1728:Q1731)</f>
        <v>0</v>
      </c>
      <c r="R1689">
        <f>SUM(R1706:R1711,R1713:R1726,R1728:R1731)</f>
        <v>0</v>
      </c>
      <c r="S1689">
        <f>SUM(S1706:S1711,S1713:S1726,S1728:S1731)</f>
        <v>0</v>
      </c>
      <c r="T1689">
        <f>SUM(T1736:T1738,T1740:T1751,T1753:T1756)</f>
        <v>0</v>
      </c>
      <c r="U1689">
        <f>SUM(U1736:U1738,U1740:U1751,U1753:U1756)</f>
        <v>0</v>
      </c>
      <c r="V1689">
        <f>SUM(V1760:V1760)</f>
        <v>0</v>
      </c>
      <c r="W1689">
        <f>SUM(W1760:W1760)</f>
        <v>0</v>
      </c>
      <c r="Z1689" t="s">
        <v>526</v>
      </c>
    </row>
    <row r="1690" spans="2:26" ht="31.5" x14ac:dyDescent="0.25">
      <c r="B1690" s="98"/>
      <c r="C1690" s="99"/>
      <c r="D1690" s="99"/>
      <c r="E1690" s="106"/>
      <c r="F1690" s="107"/>
      <c r="G1690" s="11" t="s">
        <v>12</v>
      </c>
      <c r="H1690" s="12">
        <f>SUBTOTAL(2,K1706:K1711,K1713:K1726,K1728:K1731)</f>
        <v>24</v>
      </c>
      <c r="I1690" s="13">
        <f>SUM(K1706:K1711,K1713:K1726,K1728:K1731)/H1690</f>
        <v>506.95749999999992</v>
      </c>
      <c r="J1690" s="14" t="s">
        <v>13</v>
      </c>
      <c r="K1690" s="15">
        <f>SUM(J1706:J1711,J1713:J1726,J1728:J1731)</f>
        <v>0</v>
      </c>
      <c r="L1690" s="16">
        <f>R1689</f>
        <v>0</v>
      </c>
      <c r="M1690" s="18"/>
      <c r="N1690" s="111"/>
      <c r="O1690" s="114"/>
      <c r="P1690" s="87"/>
      <c r="Z1690" t="s">
        <v>526</v>
      </c>
    </row>
    <row r="1691" spans="2:26" ht="31.5" x14ac:dyDescent="0.25">
      <c r="B1691" s="98"/>
      <c r="C1691" s="99"/>
      <c r="D1691" s="99"/>
      <c r="E1691" s="106"/>
      <c r="F1691" s="107"/>
      <c r="G1691" s="11" t="s">
        <v>14</v>
      </c>
      <c r="H1691" s="12">
        <f>SUBTOTAL(2,M1706:M1711,M1713:M1726,M1728:M1731)</f>
        <v>24</v>
      </c>
      <c r="I1691" s="13">
        <f>SUM(M1706:M1711,M1713:M1726,M1728:M1731)/H1691</f>
        <v>607.50333333333322</v>
      </c>
      <c r="J1691" s="14" t="s">
        <v>13</v>
      </c>
      <c r="K1691" s="15">
        <f>SUM(L1706:L1711,L1713:L1726,L1728:L1731)</f>
        <v>0</v>
      </c>
      <c r="L1691" s="16">
        <f>S1689</f>
        <v>0</v>
      </c>
      <c r="M1691" s="18"/>
      <c r="N1691" s="111"/>
      <c r="O1691" s="114"/>
      <c r="P1691" s="87"/>
      <c r="Z1691" t="s">
        <v>526</v>
      </c>
    </row>
    <row r="1692" spans="2:26" ht="31.5" x14ac:dyDescent="0.25">
      <c r="B1692" s="98"/>
      <c r="C1692" s="99"/>
      <c r="D1692" s="99"/>
      <c r="E1692" s="106"/>
      <c r="F1692" s="107"/>
      <c r="G1692" s="11" t="s">
        <v>15</v>
      </c>
      <c r="H1692" s="12">
        <f>SUBTOTAL(2,K1736:K1738,K1740:K1751,K1753:K1756)</f>
        <v>19</v>
      </c>
      <c r="I1692" s="13">
        <f>SUM(K1736:K1738,K1740:K1751,K1753:K1756)/H1692</f>
        <v>701.63157894736844</v>
      </c>
      <c r="J1692" s="14" t="s">
        <v>13</v>
      </c>
      <c r="K1692" s="15">
        <f>SUM(J1736:J1738,J1740:J1751,J1753:J1756)</f>
        <v>0</v>
      </c>
      <c r="L1692" s="16">
        <f>T1689</f>
        <v>0</v>
      </c>
      <c r="M1692" s="18"/>
      <c r="N1692" s="111"/>
      <c r="O1692" s="114"/>
      <c r="P1692" s="87"/>
      <c r="Z1692" t="s">
        <v>526</v>
      </c>
    </row>
    <row r="1693" spans="2:26" ht="31.5" x14ac:dyDescent="0.25">
      <c r="B1693" s="98"/>
      <c r="C1693" s="99"/>
      <c r="D1693" s="99"/>
      <c r="E1693" s="106"/>
      <c r="F1693" s="107"/>
      <c r="G1693" s="11" t="s">
        <v>16</v>
      </c>
      <c r="H1693" s="12">
        <f>SUBTOTAL(2,M1736:M1738,M1740:M1751,M1753:M1756)</f>
        <v>19</v>
      </c>
      <c r="I1693" s="13">
        <f>SUM(M1736:M1738,M1740:M1751,M1753:M1756)/H1693</f>
        <v>840.15789473684208</v>
      </c>
      <c r="J1693" s="14" t="s">
        <v>13</v>
      </c>
      <c r="K1693" s="15">
        <f>SUM(L1736:L1738,L1740:L1751,L1753:L1756)</f>
        <v>0</v>
      </c>
      <c r="L1693" s="16">
        <f>U1689</f>
        <v>0</v>
      </c>
      <c r="M1693" s="18"/>
      <c r="N1693" s="111"/>
      <c r="O1693" s="114"/>
      <c r="P1693" s="87"/>
      <c r="Z1693" t="s">
        <v>526</v>
      </c>
    </row>
    <row r="1694" spans="2:26" ht="31.5" x14ac:dyDescent="0.25">
      <c r="B1694" s="98"/>
      <c r="C1694" s="99"/>
      <c r="D1694" s="99"/>
      <c r="E1694" s="106"/>
      <c r="F1694" s="107"/>
      <c r="G1694" s="11" t="s">
        <v>17</v>
      </c>
      <c r="H1694" s="12">
        <f>SUBTOTAL(2,K1760:K1760)</f>
        <v>1</v>
      </c>
      <c r="I1694" s="13">
        <f>SUM(K1760:K1760)/H1694</f>
        <v>2400</v>
      </c>
      <c r="J1694" s="14" t="s">
        <v>13</v>
      </c>
      <c r="K1694" s="15">
        <f>SUM(J1760:J1760)</f>
        <v>0</v>
      </c>
      <c r="L1694" s="16">
        <f>V1689</f>
        <v>0</v>
      </c>
      <c r="M1694" s="18"/>
      <c r="N1694" s="111"/>
      <c r="O1694" s="114"/>
      <c r="P1694" s="87"/>
      <c r="Z1694" t="s">
        <v>526</v>
      </c>
    </row>
    <row r="1695" spans="2:26" ht="32.25" thickBot="1" x14ac:dyDescent="0.3">
      <c r="B1695" s="98"/>
      <c r="C1695" s="99"/>
      <c r="D1695" s="99"/>
      <c r="E1695" s="106"/>
      <c r="F1695" s="107"/>
      <c r="G1695" s="11" t="s">
        <v>18</v>
      </c>
      <c r="H1695" s="19">
        <f>SUBTOTAL(2,M1760:M1760)</f>
        <v>1</v>
      </c>
      <c r="I1695" s="20">
        <f>SUM(M1760:M1760)/H1695</f>
        <v>3200</v>
      </c>
      <c r="J1695" s="21" t="s">
        <v>13</v>
      </c>
      <c r="K1695" s="22">
        <f>SUM(L1760:L1760)</f>
        <v>0</v>
      </c>
      <c r="L1695" s="23">
        <f>W1689</f>
        <v>0</v>
      </c>
      <c r="M1695" s="18"/>
      <c r="N1695" s="111"/>
      <c r="O1695" s="114"/>
      <c r="P1695" s="87"/>
      <c r="Z1695" t="s">
        <v>526</v>
      </c>
    </row>
    <row r="1696" spans="2:26" ht="16.5" thickBot="1" x14ac:dyDescent="0.3">
      <c r="B1696" s="100"/>
      <c r="C1696" s="101"/>
      <c r="D1696" s="101"/>
      <c r="E1696" s="108"/>
      <c r="F1696" s="109"/>
      <c r="G1696" s="24" t="s">
        <v>19</v>
      </c>
      <c r="H1696" s="25"/>
      <c r="I1696" s="25"/>
      <c r="J1696" s="25"/>
      <c r="K1696" s="26">
        <f>SUM(K1689:K1695)</f>
        <v>0</v>
      </c>
      <c r="L1696" s="27">
        <f>SUM(L1689:L1695)</f>
        <v>0</v>
      </c>
      <c r="M1696" s="18"/>
      <c r="N1696" s="112"/>
      <c r="O1696" s="115"/>
      <c r="P1696" s="88"/>
      <c r="Z1696" t="s">
        <v>526</v>
      </c>
    </row>
    <row r="1697" spans="2:26" ht="15.75" collapsed="1" thickBot="1" x14ac:dyDescent="0.3">
      <c r="B1697" s="89" t="s">
        <v>20</v>
      </c>
      <c r="C1697" s="90"/>
      <c r="D1697" s="90"/>
      <c r="E1697" s="91"/>
      <c r="F1697" s="91"/>
      <c r="G1697" s="91"/>
      <c r="H1697" s="91"/>
      <c r="I1697" s="91"/>
      <c r="J1697" s="91"/>
      <c r="K1697" s="91"/>
      <c r="L1697" s="91"/>
      <c r="M1697" s="91"/>
      <c r="N1697" s="91"/>
      <c r="O1697" s="91"/>
      <c r="P1697" s="92"/>
      <c r="Z1697" t="s">
        <v>526</v>
      </c>
    </row>
    <row r="1698" spans="2:26" hidden="1" outlineLevel="1" x14ac:dyDescent="0.25">
      <c r="B1698" s="28" t="s">
        <v>21</v>
      </c>
      <c r="C1698" s="29"/>
      <c r="D1698" s="29"/>
      <c r="E1698" s="30"/>
      <c r="F1698" s="30"/>
      <c r="G1698" s="29"/>
      <c r="H1698" s="30"/>
      <c r="I1698" s="31"/>
      <c r="J1698" s="30"/>
      <c r="K1698" s="31"/>
      <c r="L1698" s="30"/>
      <c r="M1698" s="31"/>
      <c r="N1698" s="30"/>
      <c r="O1698" s="30"/>
      <c r="P1698" s="32"/>
      <c r="Z1698" t="s">
        <v>526</v>
      </c>
    </row>
    <row r="1699" spans="2:26" hidden="1" outlineLevel="1" x14ac:dyDescent="0.25">
      <c r="B1699" s="33" t="s">
        <v>526</v>
      </c>
      <c r="C1699" s="29"/>
      <c r="D1699" s="29"/>
      <c r="E1699" s="30"/>
      <c r="F1699" s="30"/>
      <c r="G1699" s="29"/>
      <c r="H1699" s="30"/>
      <c r="I1699" s="31"/>
      <c r="J1699" s="30"/>
      <c r="K1699" s="31"/>
      <c r="L1699" s="30"/>
      <c r="M1699" s="31"/>
      <c r="N1699" s="30"/>
      <c r="O1699" s="30"/>
      <c r="P1699" s="32"/>
      <c r="Z1699" t="s">
        <v>526</v>
      </c>
    </row>
    <row r="1700" spans="2:26" hidden="1" outlineLevel="1" x14ac:dyDescent="0.25">
      <c r="B1700" s="28"/>
      <c r="C1700" s="29"/>
      <c r="D1700" s="29"/>
      <c r="E1700" s="30"/>
      <c r="F1700" s="30"/>
      <c r="G1700" s="29"/>
      <c r="H1700" s="30"/>
      <c r="I1700" s="31"/>
      <c r="J1700" s="30"/>
      <c r="K1700" s="31"/>
      <c r="L1700" s="30"/>
      <c r="M1700" s="31"/>
      <c r="N1700" s="30"/>
      <c r="O1700" s="30"/>
      <c r="P1700" s="32"/>
      <c r="Z1700" t="s">
        <v>526</v>
      </c>
    </row>
    <row r="1701" spans="2:26" hidden="1" outlineLevel="1" x14ac:dyDescent="0.25">
      <c r="B1701" s="34"/>
      <c r="C1701" s="29"/>
      <c r="D1701" s="29"/>
      <c r="E1701" s="30"/>
      <c r="F1701" s="30"/>
      <c r="G1701" s="29"/>
      <c r="H1701" s="30"/>
      <c r="I1701" s="31"/>
      <c r="J1701" s="30"/>
      <c r="K1701" s="31"/>
      <c r="L1701" s="30"/>
      <c r="M1701" s="31"/>
      <c r="N1701" s="30"/>
      <c r="O1701" s="30"/>
      <c r="P1701" s="32"/>
      <c r="Z1701" t="s">
        <v>526</v>
      </c>
    </row>
    <row r="1702" spans="2:26" hidden="1" outlineLevel="1" x14ac:dyDescent="0.25">
      <c r="B1702" s="35"/>
      <c r="C1702" s="36"/>
      <c r="D1702" s="36"/>
      <c r="E1702" s="37"/>
      <c r="F1702" s="37"/>
      <c r="G1702" s="36"/>
      <c r="H1702" s="37"/>
      <c r="I1702" s="18"/>
      <c r="J1702" s="37"/>
      <c r="K1702" s="18"/>
      <c r="L1702" s="37"/>
      <c r="M1702" s="18"/>
      <c r="N1702" s="37"/>
      <c r="O1702" s="37"/>
      <c r="P1702" s="38"/>
      <c r="Z1702" t="s">
        <v>526</v>
      </c>
    </row>
    <row r="1703" spans="2:26" ht="18.75" hidden="1" outlineLevel="1" x14ac:dyDescent="0.25">
      <c r="B1703" s="39" t="s">
        <v>22</v>
      </c>
      <c r="C1703" s="40"/>
      <c r="D1703" s="40"/>
      <c r="E1703" s="41"/>
      <c r="F1703" s="41"/>
      <c r="G1703" s="40"/>
      <c r="H1703" s="41"/>
      <c r="I1703" s="42"/>
      <c r="J1703" s="41"/>
      <c r="K1703" s="42"/>
      <c r="L1703" s="41"/>
      <c r="M1703" s="42"/>
      <c r="N1703" s="41"/>
      <c r="O1703" s="41"/>
      <c r="P1703" s="41"/>
      <c r="Z1703" t="s">
        <v>526</v>
      </c>
    </row>
    <row r="1704" spans="2:26" ht="51" hidden="1" outlineLevel="1" x14ac:dyDescent="0.25">
      <c r="B1704" s="43" t="s">
        <v>23</v>
      </c>
      <c r="C1704" s="44" t="s">
        <v>24</v>
      </c>
      <c r="D1704" s="44" t="s">
        <v>25</v>
      </c>
      <c r="E1704" s="44" t="s">
        <v>26</v>
      </c>
      <c r="F1704" s="44" t="s">
        <v>27</v>
      </c>
      <c r="G1704" s="44" t="s">
        <v>28</v>
      </c>
      <c r="H1704" s="44" t="s">
        <v>29</v>
      </c>
      <c r="I1704" s="45" t="s">
        <v>30</v>
      </c>
      <c r="J1704" s="44" t="s">
        <v>620</v>
      </c>
      <c r="K1704" s="45" t="s">
        <v>31</v>
      </c>
      <c r="L1704" s="44" t="s">
        <v>621</v>
      </c>
      <c r="M1704" s="45" t="s">
        <v>32</v>
      </c>
      <c r="N1704" s="46">
        <v>2017</v>
      </c>
      <c r="O1704" s="46">
        <v>2018</v>
      </c>
      <c r="P1704" s="47">
        <v>2019</v>
      </c>
      <c r="Z1704" t="s">
        <v>526</v>
      </c>
    </row>
    <row r="1705" spans="2:26" ht="18.75" hidden="1" outlineLevel="1" x14ac:dyDescent="0.25">
      <c r="B1705" s="93" t="s">
        <v>87</v>
      </c>
      <c r="C1705" s="94"/>
      <c r="D1705" s="94"/>
      <c r="E1705" s="94"/>
      <c r="F1705" s="94"/>
      <c r="G1705" s="94"/>
      <c r="H1705" s="94"/>
      <c r="I1705" s="94"/>
      <c r="J1705" s="94"/>
      <c r="K1705" s="94"/>
      <c r="L1705" s="94"/>
      <c r="M1705" s="94"/>
      <c r="N1705" s="94"/>
      <c r="O1705" s="94"/>
      <c r="P1705" s="95"/>
      <c r="Z1705" t="s">
        <v>526</v>
      </c>
    </row>
    <row r="1706" spans="2:26" ht="15.75" hidden="1" outlineLevel="1" x14ac:dyDescent="0.25">
      <c r="B1706" s="48">
        <v>1</v>
      </c>
      <c r="C1706" s="49" t="s">
        <v>88</v>
      </c>
      <c r="D1706" s="50" t="s">
        <v>35</v>
      </c>
      <c r="E1706" s="51">
        <v>368</v>
      </c>
      <c r="F1706" s="48">
        <v>2017</v>
      </c>
      <c r="G1706" s="52" t="s">
        <v>36</v>
      </c>
      <c r="H1706" s="53"/>
      <c r="I1706" s="54">
        <v>892.1</v>
      </c>
      <c r="J1706" s="53"/>
      <c r="K1706" s="54">
        <v>670.24</v>
      </c>
      <c r="L1706" s="53"/>
      <c r="M1706" s="54">
        <v>803.57999999999993</v>
      </c>
      <c r="N1706" s="54">
        <f t="shared" ref="N1706:N1711" si="413">IF(F1706=2017,H1706*I1706+J1706*K1706+L1706*M1706,0)</f>
        <v>0</v>
      </c>
      <c r="O1706" s="54">
        <f t="shared" ref="O1706:O1711" si="414">IF(F1706=2018,H1706*I1706+J1706*K1706+L1706*M1706,0)</f>
        <v>0</v>
      </c>
      <c r="P1706" s="54">
        <f t="shared" ref="P1706:P1711" si="415">IF(F1706=2019,H1706*I1706+J1706*K1706+L1706*M1706,0)</f>
        <v>0</v>
      </c>
      <c r="Q1706">
        <f t="shared" ref="Q1706:Q1711" si="416">H1706*I1706</f>
        <v>0</v>
      </c>
      <c r="R1706">
        <f t="shared" ref="R1706:R1711" si="417">J1706*K1706</f>
        <v>0</v>
      </c>
      <c r="S1706">
        <f t="shared" ref="S1706:S1711" si="418">L1706*M1706</f>
        <v>0</v>
      </c>
      <c r="Y1706" t="s">
        <v>89</v>
      </c>
      <c r="Z1706" t="s">
        <v>526</v>
      </c>
    </row>
    <row r="1707" spans="2:26" ht="15.75" hidden="1" outlineLevel="1" x14ac:dyDescent="0.25">
      <c r="B1707" s="48">
        <v>2</v>
      </c>
      <c r="C1707" s="49" t="s">
        <v>88</v>
      </c>
      <c r="D1707" s="50" t="s">
        <v>90</v>
      </c>
      <c r="E1707" s="51">
        <v>288</v>
      </c>
      <c r="F1707" s="48">
        <v>2017</v>
      </c>
      <c r="G1707" s="52" t="s">
        <v>36</v>
      </c>
      <c r="H1707" s="53"/>
      <c r="I1707" s="54">
        <v>517</v>
      </c>
      <c r="J1707" s="53"/>
      <c r="K1707" s="54">
        <v>388.21999999999997</v>
      </c>
      <c r="L1707" s="53"/>
      <c r="M1707" s="54">
        <v>466.09999999999997</v>
      </c>
      <c r="N1707" s="54">
        <f t="shared" si="413"/>
        <v>0</v>
      </c>
      <c r="O1707" s="54">
        <f t="shared" si="414"/>
        <v>0</v>
      </c>
      <c r="P1707" s="54">
        <f t="shared" si="415"/>
        <v>0</v>
      </c>
      <c r="Q1707">
        <f t="shared" si="416"/>
        <v>0</v>
      </c>
      <c r="R1707">
        <f t="shared" si="417"/>
        <v>0</v>
      </c>
      <c r="S1707">
        <f t="shared" si="418"/>
        <v>0</v>
      </c>
      <c r="Y1707" t="s">
        <v>91</v>
      </c>
      <c r="Z1707" t="s">
        <v>526</v>
      </c>
    </row>
    <row r="1708" spans="2:26" ht="30" hidden="1" outlineLevel="1" x14ac:dyDescent="0.25">
      <c r="B1708" s="48">
        <v>3</v>
      </c>
      <c r="C1708" s="49" t="s">
        <v>92</v>
      </c>
      <c r="D1708" s="50" t="s">
        <v>35</v>
      </c>
      <c r="E1708" s="51">
        <v>352</v>
      </c>
      <c r="F1708" s="48">
        <v>2017</v>
      </c>
      <c r="G1708" s="52" t="s">
        <v>36</v>
      </c>
      <c r="H1708" s="53"/>
      <c r="I1708" s="54">
        <v>841.50000000000011</v>
      </c>
      <c r="J1708" s="53"/>
      <c r="K1708" s="54">
        <v>632.48</v>
      </c>
      <c r="L1708" s="53"/>
      <c r="M1708" s="54">
        <v>757.56</v>
      </c>
      <c r="N1708" s="54">
        <f t="shared" si="413"/>
        <v>0</v>
      </c>
      <c r="O1708" s="54">
        <f t="shared" si="414"/>
        <v>0</v>
      </c>
      <c r="P1708" s="54">
        <f t="shared" si="415"/>
        <v>0</v>
      </c>
      <c r="Q1708">
        <f t="shared" si="416"/>
        <v>0</v>
      </c>
      <c r="R1708">
        <f t="shared" si="417"/>
        <v>0</v>
      </c>
      <c r="S1708">
        <f t="shared" si="418"/>
        <v>0</v>
      </c>
      <c r="Y1708" t="s">
        <v>93</v>
      </c>
      <c r="Z1708" t="s">
        <v>526</v>
      </c>
    </row>
    <row r="1709" spans="2:26" ht="30" hidden="1" outlineLevel="1" x14ac:dyDescent="0.25">
      <c r="B1709" s="48">
        <v>4</v>
      </c>
      <c r="C1709" s="49" t="s">
        <v>92</v>
      </c>
      <c r="D1709" s="50" t="s">
        <v>90</v>
      </c>
      <c r="E1709" s="51">
        <v>192</v>
      </c>
      <c r="F1709" s="48">
        <v>2017</v>
      </c>
      <c r="G1709" s="52" t="s">
        <v>36</v>
      </c>
      <c r="H1709" s="53"/>
      <c r="I1709" s="54">
        <v>578.6</v>
      </c>
      <c r="J1709" s="53"/>
      <c r="K1709" s="54">
        <v>435.41999999999996</v>
      </c>
      <c r="L1709" s="53"/>
      <c r="M1709" s="54">
        <v>521.55999999999995</v>
      </c>
      <c r="N1709" s="54">
        <f t="shared" si="413"/>
        <v>0</v>
      </c>
      <c r="O1709" s="54">
        <f t="shared" si="414"/>
        <v>0</v>
      </c>
      <c r="P1709" s="54">
        <f t="shared" si="415"/>
        <v>0</v>
      </c>
      <c r="Q1709">
        <f t="shared" si="416"/>
        <v>0</v>
      </c>
      <c r="R1709">
        <f t="shared" si="417"/>
        <v>0</v>
      </c>
      <c r="S1709">
        <f t="shared" si="418"/>
        <v>0</v>
      </c>
      <c r="Y1709" t="s">
        <v>94</v>
      </c>
      <c r="Z1709" t="s">
        <v>526</v>
      </c>
    </row>
    <row r="1710" spans="2:26" ht="15.75" hidden="1" outlineLevel="1" x14ac:dyDescent="0.25">
      <c r="B1710" s="48">
        <v>5</v>
      </c>
      <c r="C1710" s="49" t="s">
        <v>95</v>
      </c>
      <c r="D1710" s="50" t="s">
        <v>90</v>
      </c>
      <c r="E1710" s="51">
        <v>160</v>
      </c>
      <c r="F1710" s="48">
        <v>2017</v>
      </c>
      <c r="G1710" s="52" t="s">
        <v>36</v>
      </c>
      <c r="H1710" s="53"/>
      <c r="I1710" s="54">
        <v>520.30000000000007</v>
      </c>
      <c r="J1710" s="53"/>
      <c r="K1710" s="54">
        <v>391.76</v>
      </c>
      <c r="L1710" s="53"/>
      <c r="M1710" s="54">
        <v>468.46</v>
      </c>
      <c r="N1710" s="54">
        <f t="shared" si="413"/>
        <v>0</v>
      </c>
      <c r="O1710" s="54">
        <f t="shared" si="414"/>
        <v>0</v>
      </c>
      <c r="P1710" s="54">
        <f t="shared" si="415"/>
        <v>0</v>
      </c>
      <c r="Q1710">
        <f t="shared" si="416"/>
        <v>0</v>
      </c>
      <c r="R1710">
        <f t="shared" si="417"/>
        <v>0</v>
      </c>
      <c r="S1710">
        <f t="shared" si="418"/>
        <v>0</v>
      </c>
      <c r="Y1710" t="s">
        <v>97</v>
      </c>
      <c r="Z1710" t="s">
        <v>526</v>
      </c>
    </row>
    <row r="1711" spans="2:26" ht="15.75" hidden="1" outlineLevel="1" x14ac:dyDescent="0.25">
      <c r="B1711" s="48">
        <v>6</v>
      </c>
      <c r="C1711" s="49" t="s">
        <v>95</v>
      </c>
      <c r="D1711" s="50" t="s">
        <v>38</v>
      </c>
      <c r="E1711" s="51">
        <v>336</v>
      </c>
      <c r="F1711" s="48">
        <v>2017</v>
      </c>
      <c r="G1711" s="52" t="s">
        <v>36</v>
      </c>
      <c r="H1711" s="53"/>
      <c r="I1711" s="54">
        <v>701.80000000000007</v>
      </c>
      <c r="J1711" s="53"/>
      <c r="K1711" s="54">
        <v>527.45999999999992</v>
      </c>
      <c r="L1711" s="53"/>
      <c r="M1711" s="54">
        <v>632.48</v>
      </c>
      <c r="N1711" s="54">
        <f t="shared" si="413"/>
        <v>0</v>
      </c>
      <c r="O1711" s="54">
        <f t="shared" si="414"/>
        <v>0</v>
      </c>
      <c r="P1711" s="54">
        <f t="shared" si="415"/>
        <v>0</v>
      </c>
      <c r="Q1711">
        <f t="shared" si="416"/>
        <v>0</v>
      </c>
      <c r="R1711">
        <f t="shared" si="417"/>
        <v>0</v>
      </c>
      <c r="S1711">
        <f t="shared" si="418"/>
        <v>0</v>
      </c>
      <c r="Y1711" t="s">
        <v>96</v>
      </c>
      <c r="Z1711" t="s">
        <v>526</v>
      </c>
    </row>
    <row r="1712" spans="2:26" ht="18.75" hidden="1" outlineLevel="1" x14ac:dyDescent="0.25">
      <c r="B1712" s="93" t="s">
        <v>33</v>
      </c>
      <c r="C1712" s="94"/>
      <c r="D1712" s="94"/>
      <c r="E1712" s="94"/>
      <c r="F1712" s="94"/>
      <c r="G1712" s="94"/>
      <c r="H1712" s="94"/>
      <c r="I1712" s="94"/>
      <c r="J1712" s="94"/>
      <c r="K1712" s="94"/>
      <c r="L1712" s="94"/>
      <c r="M1712" s="94"/>
      <c r="N1712" s="94"/>
      <c r="O1712" s="94"/>
      <c r="P1712" s="95"/>
      <c r="Z1712" t="s">
        <v>526</v>
      </c>
    </row>
    <row r="1713" spans="2:26" ht="15.75" hidden="1" outlineLevel="1" x14ac:dyDescent="0.25">
      <c r="B1713" s="48">
        <v>1</v>
      </c>
      <c r="C1713" s="49" t="s">
        <v>98</v>
      </c>
      <c r="D1713" s="50" t="s">
        <v>35</v>
      </c>
      <c r="E1713" s="51">
        <v>192</v>
      </c>
      <c r="F1713" s="48">
        <v>2017</v>
      </c>
      <c r="G1713" s="52" t="s">
        <v>36</v>
      </c>
      <c r="H1713" s="53"/>
      <c r="I1713" s="54">
        <v>565.40000000000009</v>
      </c>
      <c r="J1713" s="53"/>
      <c r="K1713" s="54">
        <v>424.79999999999995</v>
      </c>
      <c r="L1713" s="53"/>
      <c r="M1713" s="54">
        <v>509.76</v>
      </c>
      <c r="N1713" s="54">
        <f t="shared" ref="N1713:N1726" si="419">IF(F1713=2017,H1713*I1713+J1713*K1713+L1713*M1713,0)</f>
        <v>0</v>
      </c>
      <c r="O1713" s="54">
        <f t="shared" ref="O1713:O1726" si="420">IF(F1713=2018,H1713*I1713+J1713*K1713+L1713*M1713,0)</f>
        <v>0</v>
      </c>
      <c r="P1713" s="54">
        <f t="shared" ref="P1713:P1726" si="421">IF(F1713=2019,H1713*I1713+J1713*K1713+L1713*M1713,0)</f>
        <v>0</v>
      </c>
      <c r="Q1713">
        <f t="shared" ref="Q1713:Q1726" si="422">H1713*I1713</f>
        <v>0</v>
      </c>
      <c r="R1713">
        <f t="shared" ref="R1713:R1726" si="423">J1713*K1713</f>
        <v>0</v>
      </c>
      <c r="S1713">
        <f t="shared" ref="S1713:S1726" si="424">L1713*M1713</f>
        <v>0</v>
      </c>
      <c r="Y1713" t="s">
        <v>99</v>
      </c>
      <c r="Z1713" t="s">
        <v>526</v>
      </c>
    </row>
    <row r="1714" spans="2:26" ht="15.75" hidden="1" outlineLevel="1" x14ac:dyDescent="0.25">
      <c r="B1714" s="48">
        <v>2</v>
      </c>
      <c r="C1714" s="49" t="s">
        <v>100</v>
      </c>
      <c r="D1714" s="50" t="s">
        <v>35</v>
      </c>
      <c r="E1714" s="51">
        <v>336</v>
      </c>
      <c r="F1714" s="48">
        <v>2017</v>
      </c>
      <c r="G1714" s="52" t="s">
        <v>36</v>
      </c>
      <c r="H1714" s="53"/>
      <c r="I1714" s="54">
        <v>700.7</v>
      </c>
      <c r="J1714" s="53"/>
      <c r="K1714" s="54">
        <v>526.28</v>
      </c>
      <c r="L1714" s="53"/>
      <c r="M1714" s="54">
        <v>631.29999999999995</v>
      </c>
      <c r="N1714" s="54">
        <f t="shared" si="419"/>
        <v>0</v>
      </c>
      <c r="O1714" s="54">
        <f t="shared" si="420"/>
        <v>0</v>
      </c>
      <c r="P1714" s="54">
        <f t="shared" si="421"/>
        <v>0</v>
      </c>
      <c r="Q1714">
        <f t="shared" si="422"/>
        <v>0</v>
      </c>
      <c r="R1714">
        <f t="shared" si="423"/>
        <v>0</v>
      </c>
      <c r="S1714">
        <f t="shared" si="424"/>
        <v>0</v>
      </c>
      <c r="Y1714" t="s">
        <v>101</v>
      </c>
      <c r="Z1714" t="s">
        <v>526</v>
      </c>
    </row>
    <row r="1715" spans="2:26" ht="15.75" hidden="1" outlineLevel="1" x14ac:dyDescent="0.25">
      <c r="B1715" s="48">
        <v>3</v>
      </c>
      <c r="C1715" s="49" t="s">
        <v>102</v>
      </c>
      <c r="D1715" s="50" t="s">
        <v>35</v>
      </c>
      <c r="E1715" s="51">
        <v>208</v>
      </c>
      <c r="F1715" s="48">
        <v>2017</v>
      </c>
      <c r="G1715" s="52" t="s">
        <v>36</v>
      </c>
      <c r="H1715" s="53"/>
      <c r="I1715" s="54">
        <v>551.1</v>
      </c>
      <c r="J1715" s="53"/>
      <c r="K1715" s="54">
        <v>414.17999999999995</v>
      </c>
      <c r="L1715" s="53"/>
      <c r="M1715" s="54">
        <v>496.78</v>
      </c>
      <c r="N1715" s="54">
        <f t="shared" si="419"/>
        <v>0</v>
      </c>
      <c r="O1715" s="54">
        <f t="shared" si="420"/>
        <v>0</v>
      </c>
      <c r="P1715" s="54">
        <f t="shared" si="421"/>
        <v>0</v>
      </c>
      <c r="Q1715">
        <f t="shared" si="422"/>
        <v>0</v>
      </c>
      <c r="R1715">
        <f t="shared" si="423"/>
        <v>0</v>
      </c>
      <c r="S1715">
        <f t="shared" si="424"/>
        <v>0</v>
      </c>
      <c r="Y1715" t="s">
        <v>103</v>
      </c>
      <c r="Z1715" t="s">
        <v>526</v>
      </c>
    </row>
    <row r="1716" spans="2:26" ht="15.75" hidden="1" outlineLevel="1" x14ac:dyDescent="0.25">
      <c r="B1716" s="48">
        <v>4</v>
      </c>
      <c r="C1716" s="49" t="s">
        <v>104</v>
      </c>
      <c r="D1716" s="50" t="s">
        <v>35</v>
      </c>
      <c r="E1716" s="51">
        <v>208</v>
      </c>
      <c r="F1716" s="48">
        <v>2017</v>
      </c>
      <c r="G1716" s="52" t="s">
        <v>36</v>
      </c>
      <c r="H1716" s="53"/>
      <c r="I1716" s="54">
        <v>783.2</v>
      </c>
      <c r="J1716" s="53"/>
      <c r="K1716" s="54">
        <v>588.81999999999994</v>
      </c>
      <c r="L1716" s="53"/>
      <c r="M1716" s="54">
        <v>705.64</v>
      </c>
      <c r="N1716" s="54">
        <f t="shared" si="419"/>
        <v>0</v>
      </c>
      <c r="O1716" s="54">
        <f t="shared" si="420"/>
        <v>0</v>
      </c>
      <c r="P1716" s="54">
        <f t="shared" si="421"/>
        <v>0</v>
      </c>
      <c r="Q1716">
        <f t="shared" si="422"/>
        <v>0</v>
      </c>
      <c r="R1716">
        <f t="shared" si="423"/>
        <v>0</v>
      </c>
      <c r="S1716">
        <f t="shared" si="424"/>
        <v>0</v>
      </c>
      <c r="Y1716" t="s">
        <v>105</v>
      </c>
      <c r="Z1716" t="s">
        <v>526</v>
      </c>
    </row>
    <row r="1717" spans="2:26" ht="30" hidden="1" outlineLevel="1" x14ac:dyDescent="0.25">
      <c r="B1717" s="48">
        <v>5</v>
      </c>
      <c r="C1717" s="49" t="s">
        <v>106</v>
      </c>
      <c r="D1717" s="50" t="s">
        <v>35</v>
      </c>
      <c r="E1717" s="51">
        <v>304</v>
      </c>
      <c r="F1717" s="48">
        <v>2017</v>
      </c>
      <c r="G1717" s="52" t="s">
        <v>36</v>
      </c>
      <c r="H1717" s="53"/>
      <c r="I1717" s="54">
        <v>856.90000000000009</v>
      </c>
      <c r="J1717" s="53"/>
      <c r="K1717" s="54">
        <v>644.28</v>
      </c>
      <c r="L1717" s="53"/>
      <c r="M1717" s="54">
        <v>771.71999999999991</v>
      </c>
      <c r="N1717" s="54">
        <f t="shared" si="419"/>
        <v>0</v>
      </c>
      <c r="O1717" s="54">
        <f t="shared" si="420"/>
        <v>0</v>
      </c>
      <c r="P1717" s="54">
        <f t="shared" si="421"/>
        <v>0</v>
      </c>
      <c r="Q1717">
        <f t="shared" si="422"/>
        <v>0</v>
      </c>
      <c r="R1717">
        <f t="shared" si="423"/>
        <v>0</v>
      </c>
      <c r="S1717">
        <f t="shared" si="424"/>
        <v>0</v>
      </c>
      <c r="Y1717" t="s">
        <v>107</v>
      </c>
      <c r="Z1717" t="s">
        <v>526</v>
      </c>
    </row>
    <row r="1718" spans="2:26" ht="30" hidden="1" outlineLevel="1" x14ac:dyDescent="0.25">
      <c r="B1718" s="48">
        <v>6</v>
      </c>
      <c r="C1718" s="49" t="s">
        <v>106</v>
      </c>
      <c r="D1718" s="50" t="s">
        <v>38</v>
      </c>
      <c r="E1718" s="51">
        <v>304</v>
      </c>
      <c r="F1718" s="48">
        <v>2017</v>
      </c>
      <c r="G1718" s="52" t="s">
        <v>36</v>
      </c>
      <c r="H1718" s="53"/>
      <c r="I1718" s="54">
        <v>727.1</v>
      </c>
      <c r="J1718" s="53"/>
      <c r="K1718" s="54">
        <v>546.33999999999992</v>
      </c>
      <c r="L1718" s="53"/>
      <c r="M1718" s="54">
        <v>654.9</v>
      </c>
      <c r="N1718" s="54">
        <f t="shared" si="419"/>
        <v>0</v>
      </c>
      <c r="O1718" s="54">
        <f t="shared" si="420"/>
        <v>0</v>
      </c>
      <c r="P1718" s="54">
        <f t="shared" si="421"/>
        <v>0</v>
      </c>
      <c r="Q1718">
        <f t="shared" si="422"/>
        <v>0</v>
      </c>
      <c r="R1718">
        <f t="shared" si="423"/>
        <v>0</v>
      </c>
      <c r="S1718">
        <f t="shared" si="424"/>
        <v>0</v>
      </c>
      <c r="Y1718" t="s">
        <v>108</v>
      </c>
      <c r="Z1718" t="s">
        <v>526</v>
      </c>
    </row>
    <row r="1719" spans="2:26" ht="15.75" hidden="1" outlineLevel="1" x14ac:dyDescent="0.25">
      <c r="B1719" s="48">
        <v>7</v>
      </c>
      <c r="C1719" s="49" t="s">
        <v>109</v>
      </c>
      <c r="D1719" s="50" t="s">
        <v>35</v>
      </c>
      <c r="E1719" s="51">
        <v>272</v>
      </c>
      <c r="F1719" s="48">
        <v>2017</v>
      </c>
      <c r="G1719" s="52" t="s">
        <v>36</v>
      </c>
      <c r="H1719" s="53"/>
      <c r="I1719" s="54">
        <v>744.7</v>
      </c>
      <c r="J1719" s="53"/>
      <c r="K1719" s="54">
        <v>560.5</v>
      </c>
      <c r="L1719" s="53"/>
      <c r="M1719" s="54">
        <v>671.42</v>
      </c>
      <c r="N1719" s="54">
        <f t="shared" si="419"/>
        <v>0</v>
      </c>
      <c r="O1719" s="54">
        <f t="shared" si="420"/>
        <v>0</v>
      </c>
      <c r="P1719" s="54">
        <f t="shared" si="421"/>
        <v>0</v>
      </c>
      <c r="Q1719">
        <f t="shared" si="422"/>
        <v>0</v>
      </c>
      <c r="R1719">
        <f t="shared" si="423"/>
        <v>0</v>
      </c>
      <c r="S1719">
        <f t="shared" si="424"/>
        <v>0</v>
      </c>
      <c r="Y1719" t="s">
        <v>110</v>
      </c>
      <c r="Z1719" t="s">
        <v>526</v>
      </c>
    </row>
    <row r="1720" spans="2:26" ht="30" hidden="1" outlineLevel="1" x14ac:dyDescent="0.25">
      <c r="B1720" s="48">
        <v>8</v>
      </c>
      <c r="C1720" s="49" t="s">
        <v>111</v>
      </c>
      <c r="D1720" s="50" t="s">
        <v>35</v>
      </c>
      <c r="E1720" s="51">
        <v>304</v>
      </c>
      <c r="F1720" s="48">
        <v>2017</v>
      </c>
      <c r="G1720" s="52" t="s">
        <v>36</v>
      </c>
      <c r="H1720" s="53"/>
      <c r="I1720" s="54">
        <v>520.29999999999995</v>
      </c>
      <c r="J1720" s="53"/>
      <c r="K1720" s="54">
        <v>391.76</v>
      </c>
      <c r="L1720" s="53"/>
      <c r="M1720" s="54">
        <v>468.46</v>
      </c>
      <c r="N1720" s="54">
        <f t="shared" si="419"/>
        <v>0</v>
      </c>
      <c r="O1720" s="54">
        <f t="shared" si="420"/>
        <v>0</v>
      </c>
      <c r="P1720" s="54">
        <f t="shared" si="421"/>
        <v>0</v>
      </c>
      <c r="Q1720">
        <f t="shared" si="422"/>
        <v>0</v>
      </c>
      <c r="R1720">
        <f t="shared" si="423"/>
        <v>0</v>
      </c>
      <c r="S1720">
        <f t="shared" si="424"/>
        <v>0</v>
      </c>
      <c r="Y1720" t="s">
        <v>112</v>
      </c>
      <c r="Z1720" t="s">
        <v>526</v>
      </c>
    </row>
    <row r="1721" spans="2:26" ht="30" hidden="1" outlineLevel="1" x14ac:dyDescent="0.25">
      <c r="B1721" s="48">
        <v>9</v>
      </c>
      <c r="C1721" s="49" t="s">
        <v>111</v>
      </c>
      <c r="D1721" s="50" t="s">
        <v>38</v>
      </c>
      <c r="E1721" s="51">
        <v>128</v>
      </c>
      <c r="F1721" s="48">
        <v>2017</v>
      </c>
      <c r="G1721" s="52" t="s">
        <v>36</v>
      </c>
      <c r="H1721" s="53"/>
      <c r="I1721" s="54">
        <v>478.50000000000006</v>
      </c>
      <c r="J1721" s="53"/>
      <c r="K1721" s="54">
        <v>359.9</v>
      </c>
      <c r="L1721" s="53"/>
      <c r="M1721" s="54">
        <v>430.7</v>
      </c>
      <c r="N1721" s="54">
        <f t="shared" si="419"/>
        <v>0</v>
      </c>
      <c r="O1721" s="54">
        <f t="shared" si="420"/>
        <v>0</v>
      </c>
      <c r="P1721" s="54">
        <f t="shared" si="421"/>
        <v>0</v>
      </c>
      <c r="Q1721">
        <f t="shared" si="422"/>
        <v>0</v>
      </c>
      <c r="R1721">
        <f t="shared" si="423"/>
        <v>0</v>
      </c>
      <c r="S1721">
        <f t="shared" si="424"/>
        <v>0</v>
      </c>
      <c r="Y1721" t="s">
        <v>113</v>
      </c>
      <c r="Z1721" t="s">
        <v>526</v>
      </c>
    </row>
    <row r="1722" spans="2:26" ht="15.75" hidden="1" outlineLevel="1" x14ac:dyDescent="0.25">
      <c r="B1722" s="48">
        <v>10</v>
      </c>
      <c r="C1722" s="49" t="s">
        <v>114</v>
      </c>
      <c r="D1722" s="50" t="s">
        <v>35</v>
      </c>
      <c r="E1722" s="51">
        <v>224</v>
      </c>
      <c r="F1722" s="48">
        <v>2017</v>
      </c>
      <c r="G1722" s="52" t="s">
        <v>36</v>
      </c>
      <c r="H1722" s="53"/>
      <c r="I1722" s="54">
        <v>520.30000000000007</v>
      </c>
      <c r="J1722" s="53"/>
      <c r="K1722" s="54">
        <v>391.76</v>
      </c>
      <c r="L1722" s="53"/>
      <c r="M1722" s="54">
        <v>468.46</v>
      </c>
      <c r="N1722" s="54">
        <f t="shared" si="419"/>
        <v>0</v>
      </c>
      <c r="O1722" s="54">
        <f t="shared" si="420"/>
        <v>0</v>
      </c>
      <c r="P1722" s="54">
        <f t="shared" si="421"/>
        <v>0</v>
      </c>
      <c r="Q1722">
        <f t="shared" si="422"/>
        <v>0</v>
      </c>
      <c r="R1722">
        <f t="shared" si="423"/>
        <v>0</v>
      </c>
      <c r="S1722">
        <f t="shared" si="424"/>
        <v>0</v>
      </c>
      <c r="Y1722" t="s">
        <v>115</v>
      </c>
      <c r="Z1722" t="s">
        <v>526</v>
      </c>
    </row>
    <row r="1723" spans="2:26" ht="30" hidden="1" outlineLevel="1" x14ac:dyDescent="0.25">
      <c r="B1723" s="48">
        <v>11</v>
      </c>
      <c r="C1723" s="49" t="s">
        <v>116</v>
      </c>
      <c r="D1723" s="50" t="s">
        <v>35</v>
      </c>
      <c r="E1723" s="51">
        <v>224</v>
      </c>
      <c r="F1723" s="48">
        <v>2017</v>
      </c>
      <c r="G1723" s="52" t="s">
        <v>36</v>
      </c>
      <c r="H1723" s="53"/>
      <c r="I1723" s="54">
        <v>656.7</v>
      </c>
      <c r="J1723" s="53"/>
      <c r="K1723" s="54">
        <v>493.23999999999995</v>
      </c>
      <c r="L1723" s="53"/>
      <c r="M1723" s="54">
        <v>591.17999999999995</v>
      </c>
      <c r="N1723" s="54">
        <f t="shared" si="419"/>
        <v>0</v>
      </c>
      <c r="O1723" s="54">
        <f t="shared" si="420"/>
        <v>0</v>
      </c>
      <c r="P1723" s="54">
        <f t="shared" si="421"/>
        <v>0</v>
      </c>
      <c r="Q1723">
        <f t="shared" si="422"/>
        <v>0</v>
      </c>
      <c r="R1723">
        <f t="shared" si="423"/>
        <v>0</v>
      </c>
      <c r="S1723">
        <f t="shared" si="424"/>
        <v>0</v>
      </c>
      <c r="Y1723" t="s">
        <v>117</v>
      </c>
      <c r="Z1723" t="s">
        <v>526</v>
      </c>
    </row>
    <row r="1724" spans="2:26" ht="30" hidden="1" outlineLevel="1" x14ac:dyDescent="0.25">
      <c r="B1724" s="48">
        <v>12</v>
      </c>
      <c r="C1724" s="49" t="s">
        <v>118</v>
      </c>
      <c r="D1724" s="50" t="s">
        <v>35</v>
      </c>
      <c r="E1724" s="51">
        <v>240</v>
      </c>
      <c r="F1724" s="48">
        <v>2019</v>
      </c>
      <c r="G1724" s="52" t="s">
        <v>36</v>
      </c>
      <c r="H1724" s="53"/>
      <c r="I1724" s="54">
        <v>742.50000000000011</v>
      </c>
      <c r="J1724" s="53"/>
      <c r="K1724" s="54">
        <v>558.14</v>
      </c>
      <c r="L1724" s="53"/>
      <c r="M1724" s="54">
        <v>669.06</v>
      </c>
      <c r="N1724" s="54">
        <f t="shared" si="419"/>
        <v>0</v>
      </c>
      <c r="O1724" s="54">
        <f t="shared" si="420"/>
        <v>0</v>
      </c>
      <c r="P1724" s="54">
        <f t="shared" si="421"/>
        <v>0</v>
      </c>
      <c r="Q1724">
        <f t="shared" si="422"/>
        <v>0</v>
      </c>
      <c r="R1724">
        <f t="shared" si="423"/>
        <v>0</v>
      </c>
      <c r="S1724">
        <f t="shared" si="424"/>
        <v>0</v>
      </c>
      <c r="Y1724" t="s">
        <v>52</v>
      </c>
      <c r="Z1724" t="s">
        <v>526</v>
      </c>
    </row>
    <row r="1725" spans="2:26" ht="15.75" hidden="1" outlineLevel="1" x14ac:dyDescent="0.25">
      <c r="B1725" s="48">
        <v>13</v>
      </c>
      <c r="C1725" s="49" t="s">
        <v>119</v>
      </c>
      <c r="D1725" s="50" t="s">
        <v>35</v>
      </c>
      <c r="E1725" s="51">
        <v>240</v>
      </c>
      <c r="F1725" s="48">
        <v>2019</v>
      </c>
      <c r="G1725" s="52" t="s">
        <v>36</v>
      </c>
      <c r="H1725" s="53"/>
      <c r="I1725" s="54">
        <v>742.50000000000011</v>
      </c>
      <c r="J1725" s="53"/>
      <c r="K1725" s="54">
        <v>558.14</v>
      </c>
      <c r="L1725" s="53"/>
      <c r="M1725" s="54">
        <v>669.06</v>
      </c>
      <c r="N1725" s="54">
        <f t="shared" si="419"/>
        <v>0</v>
      </c>
      <c r="O1725" s="54">
        <f t="shared" si="420"/>
        <v>0</v>
      </c>
      <c r="P1725" s="54">
        <f t="shared" si="421"/>
        <v>0</v>
      </c>
      <c r="Q1725">
        <f t="shared" si="422"/>
        <v>0</v>
      </c>
      <c r="R1725">
        <f t="shared" si="423"/>
        <v>0</v>
      </c>
      <c r="S1725">
        <f t="shared" si="424"/>
        <v>0</v>
      </c>
      <c r="Y1725" t="s">
        <v>52</v>
      </c>
      <c r="Z1725" t="s">
        <v>526</v>
      </c>
    </row>
    <row r="1726" spans="2:26" ht="15.75" hidden="1" outlineLevel="1" x14ac:dyDescent="0.25">
      <c r="B1726" s="48">
        <v>14</v>
      </c>
      <c r="C1726" s="49" t="s">
        <v>120</v>
      </c>
      <c r="D1726" s="50" t="s">
        <v>35</v>
      </c>
      <c r="E1726" s="51">
        <v>240</v>
      </c>
      <c r="F1726" s="48">
        <v>2019</v>
      </c>
      <c r="G1726" s="52" t="s">
        <v>36</v>
      </c>
      <c r="H1726" s="53"/>
      <c r="I1726" s="54">
        <v>742.50000000000011</v>
      </c>
      <c r="J1726" s="53"/>
      <c r="K1726" s="54">
        <v>558.14</v>
      </c>
      <c r="L1726" s="53"/>
      <c r="M1726" s="54">
        <v>669.06</v>
      </c>
      <c r="N1726" s="54">
        <f t="shared" si="419"/>
        <v>0</v>
      </c>
      <c r="O1726" s="54">
        <f t="shared" si="420"/>
        <v>0</v>
      </c>
      <c r="P1726" s="54">
        <f t="shared" si="421"/>
        <v>0</v>
      </c>
      <c r="Q1726">
        <f t="shared" si="422"/>
        <v>0</v>
      </c>
      <c r="R1726">
        <f t="shared" si="423"/>
        <v>0</v>
      </c>
      <c r="S1726">
        <f t="shared" si="424"/>
        <v>0</v>
      </c>
      <c r="Y1726" t="s">
        <v>52</v>
      </c>
      <c r="Z1726" t="s">
        <v>526</v>
      </c>
    </row>
    <row r="1727" spans="2:26" ht="18.75" hidden="1" outlineLevel="1" x14ac:dyDescent="0.25">
      <c r="B1727" s="93" t="s">
        <v>48</v>
      </c>
      <c r="C1727" s="94"/>
      <c r="D1727" s="94"/>
      <c r="E1727" s="94"/>
      <c r="F1727" s="94"/>
      <c r="G1727" s="94"/>
      <c r="H1727" s="94"/>
      <c r="I1727" s="94"/>
      <c r="J1727" s="94"/>
      <c r="K1727" s="94"/>
      <c r="L1727" s="94"/>
      <c r="M1727" s="94"/>
      <c r="N1727" s="94"/>
      <c r="O1727" s="94"/>
      <c r="P1727" s="95"/>
      <c r="Z1727" t="s">
        <v>526</v>
      </c>
    </row>
    <row r="1728" spans="2:26" ht="30" hidden="1" outlineLevel="1" x14ac:dyDescent="0.25">
      <c r="B1728" s="48">
        <v>1</v>
      </c>
      <c r="C1728" s="49" t="s">
        <v>377</v>
      </c>
      <c r="D1728" s="50" t="s">
        <v>35</v>
      </c>
      <c r="E1728" s="51">
        <v>336</v>
      </c>
      <c r="F1728" s="48">
        <v>2017</v>
      </c>
      <c r="G1728" s="52" t="s">
        <v>36</v>
      </c>
      <c r="H1728" s="53"/>
      <c r="I1728" s="54">
        <v>738.1</v>
      </c>
      <c r="J1728" s="53"/>
      <c r="K1728" s="54">
        <v>554.6</v>
      </c>
      <c r="L1728" s="53"/>
      <c r="M1728" s="54">
        <v>665.52</v>
      </c>
      <c r="N1728" s="54">
        <f>IF(F1728=2017,H1728*I1728+J1728*K1728+L1728*M1728,0)</f>
        <v>0</v>
      </c>
      <c r="O1728" s="54">
        <f>IF(F1728=2018,H1728*I1728+J1728*K1728+L1728*M1728,0)</f>
        <v>0</v>
      </c>
      <c r="P1728" s="54">
        <f>IF(F1728=2019,H1728*I1728+J1728*K1728+L1728*M1728,0)</f>
        <v>0</v>
      </c>
      <c r="Q1728">
        <f>H1728*I1728</f>
        <v>0</v>
      </c>
      <c r="R1728">
        <f>J1728*K1728</f>
        <v>0</v>
      </c>
      <c r="S1728">
        <f>L1728*M1728</f>
        <v>0</v>
      </c>
      <c r="Y1728" t="s">
        <v>378</v>
      </c>
      <c r="Z1728" t="s">
        <v>526</v>
      </c>
    </row>
    <row r="1729" spans="2:26" ht="30" hidden="1" outlineLevel="1" x14ac:dyDescent="0.25">
      <c r="B1729" s="48">
        <v>2</v>
      </c>
      <c r="C1729" s="49" t="s">
        <v>489</v>
      </c>
      <c r="D1729" s="50" t="s">
        <v>35</v>
      </c>
      <c r="E1729" s="51">
        <v>352</v>
      </c>
      <c r="F1729" s="48">
        <v>2018</v>
      </c>
      <c r="G1729" s="52" t="s">
        <v>36</v>
      </c>
      <c r="H1729" s="53"/>
      <c r="I1729" s="54">
        <v>548.90000000000009</v>
      </c>
      <c r="J1729" s="53"/>
      <c r="K1729" s="54">
        <v>413</v>
      </c>
      <c r="L1729" s="53"/>
      <c r="M1729" s="54">
        <v>494.41999999999996</v>
      </c>
      <c r="N1729" s="54">
        <f>IF(F1729=2017,H1729*I1729+J1729*K1729+L1729*M1729,0)</f>
        <v>0</v>
      </c>
      <c r="O1729" s="54">
        <f>IF(F1729=2018,H1729*I1729+J1729*K1729+L1729*M1729,0)</f>
        <v>0</v>
      </c>
      <c r="P1729" s="54">
        <f>IF(F1729=2019,H1729*I1729+J1729*K1729+L1729*M1729,0)</f>
        <v>0</v>
      </c>
      <c r="Q1729">
        <f>H1729*I1729</f>
        <v>0</v>
      </c>
      <c r="R1729">
        <f>J1729*K1729</f>
        <v>0</v>
      </c>
      <c r="S1729">
        <f>L1729*M1729</f>
        <v>0</v>
      </c>
      <c r="Y1729" t="s">
        <v>386</v>
      </c>
      <c r="Z1729" t="s">
        <v>526</v>
      </c>
    </row>
    <row r="1730" spans="2:26" ht="30" hidden="1" outlineLevel="1" x14ac:dyDescent="0.25">
      <c r="B1730" s="48">
        <v>3</v>
      </c>
      <c r="C1730" s="49" t="s">
        <v>380</v>
      </c>
      <c r="D1730" s="50" t="s">
        <v>35</v>
      </c>
      <c r="E1730" s="51">
        <v>336</v>
      </c>
      <c r="F1730" s="48">
        <v>2017</v>
      </c>
      <c r="G1730" s="52" t="s">
        <v>36</v>
      </c>
      <c r="H1730" s="53"/>
      <c r="I1730" s="54">
        <v>770.00000000000011</v>
      </c>
      <c r="J1730" s="53"/>
      <c r="K1730" s="54">
        <v>579.38</v>
      </c>
      <c r="L1730" s="53"/>
      <c r="M1730" s="54">
        <v>693.83999999999992</v>
      </c>
      <c r="N1730" s="54">
        <f>IF(F1730=2017,H1730*I1730+J1730*K1730+L1730*M1730,0)</f>
        <v>0</v>
      </c>
      <c r="O1730" s="54">
        <f>IF(F1730=2018,H1730*I1730+J1730*K1730+L1730*M1730,0)</f>
        <v>0</v>
      </c>
      <c r="P1730" s="54">
        <f>IF(F1730=2019,H1730*I1730+J1730*K1730+L1730*M1730,0)</f>
        <v>0</v>
      </c>
      <c r="Q1730">
        <f>H1730*I1730</f>
        <v>0</v>
      </c>
      <c r="R1730">
        <f>J1730*K1730</f>
        <v>0</v>
      </c>
      <c r="S1730">
        <f>L1730*M1730</f>
        <v>0</v>
      </c>
      <c r="Y1730" t="s">
        <v>381</v>
      </c>
      <c r="Z1730" t="s">
        <v>526</v>
      </c>
    </row>
    <row r="1731" spans="2:26" ht="30" hidden="1" outlineLevel="1" x14ac:dyDescent="0.25">
      <c r="B1731" s="48">
        <v>4</v>
      </c>
      <c r="C1731" s="49" t="s">
        <v>383</v>
      </c>
      <c r="D1731" s="50" t="s">
        <v>35</v>
      </c>
      <c r="E1731" s="51">
        <v>320</v>
      </c>
      <c r="F1731" s="48">
        <v>2019</v>
      </c>
      <c r="G1731" s="52" t="s">
        <v>36</v>
      </c>
      <c r="H1731" s="53"/>
      <c r="I1731" s="54">
        <v>742.50000000000011</v>
      </c>
      <c r="J1731" s="53"/>
      <c r="K1731" s="54">
        <v>558.14</v>
      </c>
      <c r="L1731" s="53"/>
      <c r="M1731" s="54">
        <v>669.06</v>
      </c>
      <c r="N1731" s="54">
        <f>IF(F1731=2017,H1731*I1731+J1731*K1731+L1731*M1731,0)</f>
        <v>0</v>
      </c>
      <c r="O1731" s="54">
        <f>IF(F1731=2018,H1731*I1731+J1731*K1731+L1731*M1731,0)</f>
        <v>0</v>
      </c>
      <c r="P1731" s="54">
        <f>IF(F1731=2019,H1731*I1731+J1731*K1731+L1731*M1731,0)</f>
        <v>0</v>
      </c>
      <c r="Q1731">
        <f>H1731*I1731</f>
        <v>0</v>
      </c>
      <c r="R1731">
        <f>J1731*K1731</f>
        <v>0</v>
      </c>
      <c r="S1731">
        <f>L1731*M1731</f>
        <v>0</v>
      </c>
      <c r="Y1731" t="s">
        <v>52</v>
      </c>
      <c r="Z1731" t="s">
        <v>526</v>
      </c>
    </row>
    <row r="1732" spans="2:26" hidden="1" outlineLevel="1" x14ac:dyDescent="0.25">
      <c r="Z1732" t="s">
        <v>526</v>
      </c>
    </row>
    <row r="1733" spans="2:26" ht="18.75" hidden="1" outlineLevel="1" x14ac:dyDescent="0.25">
      <c r="B1733" s="39" t="s">
        <v>68</v>
      </c>
      <c r="C1733" s="40"/>
      <c r="D1733" s="55"/>
      <c r="E1733" s="41"/>
      <c r="F1733" s="56"/>
      <c r="G1733" s="40"/>
      <c r="H1733" s="41"/>
      <c r="I1733" s="42"/>
      <c r="J1733" s="56"/>
      <c r="K1733" s="42"/>
      <c r="L1733" s="41"/>
      <c r="M1733" s="42"/>
      <c r="N1733" s="41"/>
      <c r="O1733" s="41"/>
      <c r="P1733" s="56"/>
      <c r="Z1733" t="s">
        <v>526</v>
      </c>
    </row>
    <row r="1734" spans="2:26" ht="51" hidden="1" outlineLevel="1" x14ac:dyDescent="0.25">
      <c r="B1734" s="43" t="s">
        <v>23</v>
      </c>
      <c r="C1734" s="44" t="s">
        <v>24</v>
      </c>
      <c r="D1734" s="44" t="s">
        <v>25</v>
      </c>
      <c r="E1734" s="44" t="s">
        <v>26</v>
      </c>
      <c r="F1734" s="44" t="s">
        <v>27</v>
      </c>
      <c r="G1734" s="44" t="s">
        <v>28</v>
      </c>
      <c r="H1734" s="44" t="s">
        <v>69</v>
      </c>
      <c r="I1734" s="45" t="s">
        <v>69</v>
      </c>
      <c r="J1734" s="44" t="s">
        <v>622</v>
      </c>
      <c r="K1734" s="45" t="s">
        <v>70</v>
      </c>
      <c r="L1734" s="44" t="s">
        <v>623</v>
      </c>
      <c r="M1734" s="45" t="s">
        <v>71</v>
      </c>
      <c r="N1734" s="46">
        <v>2017</v>
      </c>
      <c r="O1734" s="46">
        <v>2018</v>
      </c>
      <c r="P1734" s="47">
        <v>2019</v>
      </c>
      <c r="Z1734" t="s">
        <v>526</v>
      </c>
    </row>
    <row r="1735" spans="2:26" ht="18.75" hidden="1" outlineLevel="1" x14ac:dyDescent="0.25">
      <c r="B1735" s="93" t="s">
        <v>87</v>
      </c>
      <c r="C1735" s="94"/>
      <c r="D1735" s="94"/>
      <c r="E1735" s="94"/>
      <c r="F1735" s="94"/>
      <c r="G1735" s="94"/>
      <c r="H1735" s="94"/>
      <c r="I1735" s="94"/>
      <c r="J1735" s="94"/>
      <c r="K1735" s="94"/>
      <c r="L1735" s="94"/>
      <c r="M1735" s="94"/>
      <c r="N1735" s="94"/>
      <c r="O1735" s="94"/>
      <c r="P1735" s="95"/>
      <c r="Z1735" t="s">
        <v>526</v>
      </c>
    </row>
    <row r="1736" spans="2:26" ht="30" hidden="1" outlineLevel="1" x14ac:dyDescent="0.25">
      <c r="B1736" s="48">
        <v>1</v>
      </c>
      <c r="C1736" s="49" t="s">
        <v>88</v>
      </c>
      <c r="D1736" s="50" t="s">
        <v>72</v>
      </c>
      <c r="E1736" s="51"/>
      <c r="F1736" s="48">
        <v>2018</v>
      </c>
      <c r="G1736" s="52" t="s">
        <v>73</v>
      </c>
      <c r="H1736" s="57" t="s">
        <v>69</v>
      </c>
      <c r="I1736" s="58" t="s">
        <v>69</v>
      </c>
      <c r="J1736" s="53"/>
      <c r="K1736" s="54">
        <v>838</v>
      </c>
      <c r="L1736" s="53"/>
      <c r="M1736" s="54">
        <v>1004</v>
      </c>
      <c r="N1736" s="59">
        <f>IF(F1736=2017,J1736*K1736+L1736*M1736,0)</f>
        <v>0</v>
      </c>
      <c r="O1736" s="54">
        <f>IF(F1736=2018,J1736*K1736+L1736*M1736,0)</f>
        <v>0</v>
      </c>
      <c r="P1736" s="54">
        <f>IF(F1736=2019,J1736*K1736+L1736*M1736,0)</f>
        <v>0</v>
      </c>
      <c r="T1736">
        <f>J1736*K1736</f>
        <v>0</v>
      </c>
      <c r="U1736">
        <f>L1736*M1736</f>
        <v>0</v>
      </c>
      <c r="Y1736" t="s">
        <v>52</v>
      </c>
      <c r="Z1736" t="s">
        <v>526</v>
      </c>
    </row>
    <row r="1737" spans="2:26" ht="30" hidden="1" outlineLevel="1" x14ac:dyDescent="0.25">
      <c r="B1737" s="48">
        <v>2</v>
      </c>
      <c r="C1737" s="49" t="s">
        <v>92</v>
      </c>
      <c r="D1737" s="50" t="s">
        <v>72</v>
      </c>
      <c r="E1737" s="51"/>
      <c r="F1737" s="48">
        <v>2018</v>
      </c>
      <c r="G1737" s="52" t="s">
        <v>73</v>
      </c>
      <c r="H1737" s="57" t="s">
        <v>69</v>
      </c>
      <c r="I1737" s="58" t="s">
        <v>69</v>
      </c>
      <c r="J1737" s="53"/>
      <c r="K1737" s="54">
        <v>791</v>
      </c>
      <c r="L1737" s="53"/>
      <c r="M1737" s="54">
        <v>947</v>
      </c>
      <c r="N1737" s="59">
        <f>IF(F1737=2017,J1737*K1737+L1737*M1737,0)</f>
        <v>0</v>
      </c>
      <c r="O1737" s="54">
        <f>IF(F1737=2018,J1737*K1737+L1737*M1737,0)</f>
        <v>0</v>
      </c>
      <c r="P1737" s="54">
        <f>IF(F1737=2019,J1737*K1737+L1737*M1737,0)</f>
        <v>0</v>
      </c>
      <c r="T1737">
        <f>J1737*K1737</f>
        <v>0</v>
      </c>
      <c r="U1737">
        <f>L1737*M1737</f>
        <v>0</v>
      </c>
      <c r="Y1737" t="s">
        <v>52</v>
      </c>
      <c r="Z1737" t="s">
        <v>526</v>
      </c>
    </row>
    <row r="1738" spans="2:26" ht="30" hidden="1" outlineLevel="1" x14ac:dyDescent="0.25">
      <c r="B1738" s="48">
        <v>3</v>
      </c>
      <c r="C1738" s="49" t="s">
        <v>95</v>
      </c>
      <c r="D1738" s="50" t="s">
        <v>72</v>
      </c>
      <c r="E1738" s="51"/>
      <c r="F1738" s="48">
        <v>2018</v>
      </c>
      <c r="G1738" s="52" t="s">
        <v>73</v>
      </c>
      <c r="H1738" s="57" t="s">
        <v>69</v>
      </c>
      <c r="I1738" s="58" t="s">
        <v>69</v>
      </c>
      <c r="J1738" s="53"/>
      <c r="K1738" s="54">
        <v>659</v>
      </c>
      <c r="L1738" s="53"/>
      <c r="M1738" s="54">
        <v>791</v>
      </c>
      <c r="N1738" s="59">
        <f>IF(F1738=2017,J1738*K1738+L1738*M1738,0)</f>
        <v>0</v>
      </c>
      <c r="O1738" s="54">
        <f>IF(F1738=2018,J1738*K1738+L1738*M1738,0)</f>
        <v>0</v>
      </c>
      <c r="P1738" s="54">
        <f>IF(F1738=2019,J1738*K1738+L1738*M1738,0)</f>
        <v>0</v>
      </c>
      <c r="T1738">
        <f>J1738*K1738</f>
        <v>0</v>
      </c>
      <c r="U1738">
        <f>L1738*M1738</f>
        <v>0</v>
      </c>
      <c r="Y1738" t="s">
        <v>52</v>
      </c>
      <c r="Z1738" t="s">
        <v>526</v>
      </c>
    </row>
    <row r="1739" spans="2:26" ht="18.75" hidden="1" outlineLevel="1" x14ac:dyDescent="0.25">
      <c r="B1739" s="93" t="s">
        <v>33</v>
      </c>
      <c r="C1739" s="94"/>
      <c r="D1739" s="94"/>
      <c r="E1739" s="94"/>
      <c r="F1739" s="94"/>
      <c r="G1739" s="94"/>
      <c r="H1739" s="94"/>
      <c r="I1739" s="94"/>
      <c r="J1739" s="94"/>
      <c r="K1739" s="94"/>
      <c r="L1739" s="94"/>
      <c r="M1739" s="94"/>
      <c r="N1739" s="94"/>
      <c r="O1739" s="94"/>
      <c r="P1739" s="95"/>
      <c r="Z1739" t="s">
        <v>526</v>
      </c>
    </row>
    <row r="1740" spans="2:26" ht="30" hidden="1" outlineLevel="1" x14ac:dyDescent="0.25">
      <c r="B1740" s="48">
        <v>1</v>
      </c>
      <c r="C1740" s="49" t="s">
        <v>98</v>
      </c>
      <c r="D1740" s="50" t="s">
        <v>72</v>
      </c>
      <c r="E1740" s="51"/>
      <c r="F1740" s="48">
        <v>2018</v>
      </c>
      <c r="G1740" s="52" t="s">
        <v>73</v>
      </c>
      <c r="H1740" s="57" t="s">
        <v>69</v>
      </c>
      <c r="I1740" s="58" t="s">
        <v>69</v>
      </c>
      <c r="J1740" s="53"/>
      <c r="K1740" s="54">
        <v>701</v>
      </c>
      <c r="L1740" s="53"/>
      <c r="M1740" s="54">
        <v>839</v>
      </c>
      <c r="N1740" s="59">
        <f t="shared" ref="N1740:N1751" si="425">IF(F1740=2017,J1740*K1740+L1740*M1740,0)</f>
        <v>0</v>
      </c>
      <c r="O1740" s="54">
        <f t="shared" ref="O1740:O1751" si="426">IF(F1740=2018,J1740*K1740+L1740*M1740,0)</f>
        <v>0</v>
      </c>
      <c r="P1740" s="54">
        <f t="shared" ref="P1740:P1751" si="427">IF(F1740=2019,J1740*K1740+L1740*M1740,0)</f>
        <v>0</v>
      </c>
      <c r="T1740">
        <f t="shared" ref="T1740:T1751" si="428">J1740*K1740</f>
        <v>0</v>
      </c>
      <c r="U1740">
        <f t="shared" ref="U1740:U1751" si="429">L1740*M1740</f>
        <v>0</v>
      </c>
      <c r="Y1740" t="s">
        <v>52</v>
      </c>
      <c r="Z1740" t="s">
        <v>526</v>
      </c>
    </row>
    <row r="1741" spans="2:26" ht="30" hidden="1" outlineLevel="1" x14ac:dyDescent="0.25">
      <c r="B1741" s="48">
        <v>2</v>
      </c>
      <c r="C1741" s="49" t="s">
        <v>100</v>
      </c>
      <c r="D1741" s="50" t="s">
        <v>72</v>
      </c>
      <c r="E1741" s="51"/>
      <c r="F1741" s="48">
        <v>2017</v>
      </c>
      <c r="G1741" s="52" t="s">
        <v>73</v>
      </c>
      <c r="H1741" s="57" t="s">
        <v>69</v>
      </c>
      <c r="I1741" s="58" t="s">
        <v>69</v>
      </c>
      <c r="J1741" s="53"/>
      <c r="K1741" s="54">
        <v>701</v>
      </c>
      <c r="L1741" s="53"/>
      <c r="M1741" s="54">
        <v>839</v>
      </c>
      <c r="N1741" s="59">
        <f t="shared" si="425"/>
        <v>0</v>
      </c>
      <c r="O1741" s="54">
        <f t="shared" si="426"/>
        <v>0</v>
      </c>
      <c r="P1741" s="54">
        <f t="shared" si="427"/>
        <v>0</v>
      </c>
      <c r="T1741">
        <f t="shared" si="428"/>
        <v>0</v>
      </c>
      <c r="U1741">
        <f t="shared" si="429"/>
        <v>0</v>
      </c>
      <c r="Y1741" t="s">
        <v>52</v>
      </c>
      <c r="Z1741" t="s">
        <v>526</v>
      </c>
    </row>
    <row r="1742" spans="2:26" ht="30" hidden="1" outlineLevel="1" x14ac:dyDescent="0.25">
      <c r="B1742" s="48">
        <v>3</v>
      </c>
      <c r="C1742" s="49" t="s">
        <v>102</v>
      </c>
      <c r="D1742" s="50" t="s">
        <v>72</v>
      </c>
      <c r="E1742" s="51"/>
      <c r="F1742" s="48">
        <v>2018</v>
      </c>
      <c r="G1742" s="52" t="s">
        <v>73</v>
      </c>
      <c r="H1742" s="57" t="s">
        <v>69</v>
      </c>
      <c r="I1742" s="58" t="s">
        <v>69</v>
      </c>
      <c r="J1742" s="53"/>
      <c r="K1742" s="54">
        <v>701</v>
      </c>
      <c r="L1742" s="53"/>
      <c r="M1742" s="54">
        <v>839</v>
      </c>
      <c r="N1742" s="59">
        <f t="shared" si="425"/>
        <v>0</v>
      </c>
      <c r="O1742" s="54">
        <f t="shared" si="426"/>
        <v>0</v>
      </c>
      <c r="P1742" s="54">
        <f t="shared" si="427"/>
        <v>0</v>
      </c>
      <c r="T1742">
        <f t="shared" si="428"/>
        <v>0</v>
      </c>
      <c r="U1742">
        <f t="shared" si="429"/>
        <v>0</v>
      </c>
      <c r="Y1742" t="s">
        <v>52</v>
      </c>
      <c r="Z1742" t="s">
        <v>526</v>
      </c>
    </row>
    <row r="1743" spans="2:26" ht="30" hidden="1" outlineLevel="1" x14ac:dyDescent="0.25">
      <c r="B1743" s="48">
        <v>4</v>
      </c>
      <c r="C1743" s="49" t="s">
        <v>104</v>
      </c>
      <c r="D1743" s="50" t="s">
        <v>72</v>
      </c>
      <c r="E1743" s="51"/>
      <c r="F1743" s="48">
        <v>2018</v>
      </c>
      <c r="G1743" s="52" t="s">
        <v>73</v>
      </c>
      <c r="H1743" s="57" t="s">
        <v>69</v>
      </c>
      <c r="I1743" s="58" t="s">
        <v>69</v>
      </c>
      <c r="J1743" s="53"/>
      <c r="K1743" s="54">
        <v>701</v>
      </c>
      <c r="L1743" s="53"/>
      <c r="M1743" s="54">
        <v>839</v>
      </c>
      <c r="N1743" s="59">
        <f t="shared" si="425"/>
        <v>0</v>
      </c>
      <c r="O1743" s="54">
        <f t="shared" si="426"/>
        <v>0</v>
      </c>
      <c r="P1743" s="54">
        <f t="shared" si="427"/>
        <v>0</v>
      </c>
      <c r="T1743">
        <f t="shared" si="428"/>
        <v>0</v>
      </c>
      <c r="U1743">
        <f t="shared" si="429"/>
        <v>0</v>
      </c>
      <c r="Y1743" t="s">
        <v>52</v>
      </c>
      <c r="Z1743" t="s">
        <v>526</v>
      </c>
    </row>
    <row r="1744" spans="2:26" ht="30" hidden="1" outlineLevel="1" x14ac:dyDescent="0.25">
      <c r="B1744" s="48">
        <v>5</v>
      </c>
      <c r="C1744" s="49" t="s">
        <v>106</v>
      </c>
      <c r="D1744" s="50" t="s">
        <v>72</v>
      </c>
      <c r="E1744" s="51"/>
      <c r="F1744" s="48">
        <v>2018</v>
      </c>
      <c r="G1744" s="52" t="s">
        <v>73</v>
      </c>
      <c r="H1744" s="57" t="s">
        <v>69</v>
      </c>
      <c r="I1744" s="58" t="s">
        <v>69</v>
      </c>
      <c r="J1744" s="53"/>
      <c r="K1744" s="54">
        <v>701</v>
      </c>
      <c r="L1744" s="53"/>
      <c r="M1744" s="54">
        <v>839</v>
      </c>
      <c r="N1744" s="59">
        <f t="shared" si="425"/>
        <v>0</v>
      </c>
      <c r="O1744" s="54">
        <f t="shared" si="426"/>
        <v>0</v>
      </c>
      <c r="P1744" s="54">
        <f t="shared" si="427"/>
        <v>0</v>
      </c>
      <c r="T1744">
        <f t="shared" si="428"/>
        <v>0</v>
      </c>
      <c r="U1744">
        <f t="shared" si="429"/>
        <v>0</v>
      </c>
      <c r="Y1744" t="s">
        <v>52</v>
      </c>
      <c r="Z1744" t="s">
        <v>526</v>
      </c>
    </row>
    <row r="1745" spans="2:26" ht="30" hidden="1" outlineLevel="1" x14ac:dyDescent="0.25">
      <c r="B1745" s="48">
        <v>6</v>
      </c>
      <c r="C1745" s="49" t="s">
        <v>109</v>
      </c>
      <c r="D1745" s="50" t="s">
        <v>72</v>
      </c>
      <c r="E1745" s="51"/>
      <c r="F1745" s="48">
        <v>2017</v>
      </c>
      <c r="G1745" s="52" t="s">
        <v>73</v>
      </c>
      <c r="H1745" s="57" t="s">
        <v>69</v>
      </c>
      <c r="I1745" s="58" t="s">
        <v>69</v>
      </c>
      <c r="J1745" s="53"/>
      <c r="K1745" s="54">
        <v>701</v>
      </c>
      <c r="L1745" s="53"/>
      <c r="M1745" s="54">
        <v>839</v>
      </c>
      <c r="N1745" s="59">
        <f t="shared" si="425"/>
        <v>0</v>
      </c>
      <c r="O1745" s="54">
        <f t="shared" si="426"/>
        <v>0</v>
      </c>
      <c r="P1745" s="54">
        <f t="shared" si="427"/>
        <v>0</v>
      </c>
      <c r="T1745">
        <f t="shared" si="428"/>
        <v>0</v>
      </c>
      <c r="U1745">
        <f t="shared" si="429"/>
        <v>0</v>
      </c>
      <c r="Y1745" t="s">
        <v>130</v>
      </c>
      <c r="Z1745" t="s">
        <v>526</v>
      </c>
    </row>
    <row r="1746" spans="2:26" ht="30" hidden="1" outlineLevel="1" x14ac:dyDescent="0.25">
      <c r="B1746" s="48">
        <v>7</v>
      </c>
      <c r="C1746" s="49" t="s">
        <v>111</v>
      </c>
      <c r="D1746" s="50" t="s">
        <v>72</v>
      </c>
      <c r="E1746" s="51"/>
      <c r="F1746" s="48">
        <v>2018</v>
      </c>
      <c r="G1746" s="52" t="s">
        <v>73</v>
      </c>
      <c r="H1746" s="57" t="s">
        <v>69</v>
      </c>
      <c r="I1746" s="58" t="s">
        <v>69</v>
      </c>
      <c r="J1746" s="53"/>
      <c r="K1746" s="54">
        <v>701</v>
      </c>
      <c r="L1746" s="53"/>
      <c r="M1746" s="54">
        <v>839</v>
      </c>
      <c r="N1746" s="59">
        <f t="shared" si="425"/>
        <v>0</v>
      </c>
      <c r="O1746" s="54">
        <f t="shared" si="426"/>
        <v>0</v>
      </c>
      <c r="P1746" s="54">
        <f t="shared" si="427"/>
        <v>0</v>
      </c>
      <c r="T1746">
        <f t="shared" si="428"/>
        <v>0</v>
      </c>
      <c r="U1746">
        <f t="shared" si="429"/>
        <v>0</v>
      </c>
      <c r="Y1746" t="s">
        <v>52</v>
      </c>
      <c r="Z1746" t="s">
        <v>526</v>
      </c>
    </row>
    <row r="1747" spans="2:26" ht="30" hidden="1" outlineLevel="1" x14ac:dyDescent="0.25">
      <c r="B1747" s="48">
        <v>8</v>
      </c>
      <c r="C1747" s="49" t="s">
        <v>114</v>
      </c>
      <c r="D1747" s="50" t="s">
        <v>72</v>
      </c>
      <c r="E1747" s="51"/>
      <c r="F1747" s="48">
        <v>2018</v>
      </c>
      <c r="G1747" s="52" t="s">
        <v>73</v>
      </c>
      <c r="H1747" s="57" t="s">
        <v>69</v>
      </c>
      <c r="I1747" s="58" t="s">
        <v>69</v>
      </c>
      <c r="J1747" s="53"/>
      <c r="K1747" s="54">
        <v>701</v>
      </c>
      <c r="L1747" s="53"/>
      <c r="M1747" s="54">
        <v>839</v>
      </c>
      <c r="N1747" s="59">
        <f t="shared" si="425"/>
        <v>0</v>
      </c>
      <c r="O1747" s="54">
        <f t="shared" si="426"/>
        <v>0</v>
      </c>
      <c r="P1747" s="54">
        <f t="shared" si="427"/>
        <v>0</v>
      </c>
      <c r="T1747">
        <f t="shared" si="428"/>
        <v>0</v>
      </c>
      <c r="U1747">
        <f t="shared" si="429"/>
        <v>0</v>
      </c>
      <c r="Y1747" t="s">
        <v>52</v>
      </c>
      <c r="Z1747" t="s">
        <v>526</v>
      </c>
    </row>
    <row r="1748" spans="2:26" ht="30" hidden="1" outlineLevel="1" x14ac:dyDescent="0.25">
      <c r="B1748" s="48">
        <v>9</v>
      </c>
      <c r="C1748" s="49" t="s">
        <v>116</v>
      </c>
      <c r="D1748" s="50" t="s">
        <v>72</v>
      </c>
      <c r="E1748" s="51"/>
      <c r="F1748" s="48">
        <v>2017</v>
      </c>
      <c r="G1748" s="52" t="s">
        <v>73</v>
      </c>
      <c r="H1748" s="57" t="s">
        <v>69</v>
      </c>
      <c r="I1748" s="58" t="s">
        <v>69</v>
      </c>
      <c r="J1748" s="53"/>
      <c r="K1748" s="54">
        <v>701</v>
      </c>
      <c r="L1748" s="53"/>
      <c r="M1748" s="54">
        <v>839</v>
      </c>
      <c r="N1748" s="59">
        <f t="shared" si="425"/>
        <v>0</v>
      </c>
      <c r="O1748" s="54">
        <f t="shared" si="426"/>
        <v>0</v>
      </c>
      <c r="P1748" s="54">
        <f t="shared" si="427"/>
        <v>0</v>
      </c>
      <c r="T1748">
        <f t="shared" si="428"/>
        <v>0</v>
      </c>
      <c r="U1748">
        <f t="shared" si="429"/>
        <v>0</v>
      </c>
      <c r="Y1748" t="s">
        <v>52</v>
      </c>
      <c r="Z1748" t="s">
        <v>526</v>
      </c>
    </row>
    <row r="1749" spans="2:26" ht="30" hidden="1" outlineLevel="1" x14ac:dyDescent="0.25">
      <c r="B1749" s="48">
        <v>10</v>
      </c>
      <c r="C1749" s="49" t="s">
        <v>118</v>
      </c>
      <c r="D1749" s="50" t="s">
        <v>72</v>
      </c>
      <c r="E1749" s="51"/>
      <c r="F1749" s="48">
        <v>2019</v>
      </c>
      <c r="G1749" s="52" t="s">
        <v>73</v>
      </c>
      <c r="H1749" s="57" t="s">
        <v>69</v>
      </c>
      <c r="I1749" s="58" t="s">
        <v>69</v>
      </c>
      <c r="J1749" s="53"/>
      <c r="K1749" s="54">
        <v>701</v>
      </c>
      <c r="L1749" s="53"/>
      <c r="M1749" s="54">
        <v>839</v>
      </c>
      <c r="N1749" s="59">
        <f t="shared" si="425"/>
        <v>0</v>
      </c>
      <c r="O1749" s="54">
        <f t="shared" si="426"/>
        <v>0</v>
      </c>
      <c r="P1749" s="54">
        <f t="shared" si="427"/>
        <v>0</v>
      </c>
      <c r="T1749">
        <f t="shared" si="428"/>
        <v>0</v>
      </c>
      <c r="U1749">
        <f t="shared" si="429"/>
        <v>0</v>
      </c>
      <c r="Y1749" t="s">
        <v>52</v>
      </c>
      <c r="Z1749" t="s">
        <v>526</v>
      </c>
    </row>
    <row r="1750" spans="2:26" ht="30" hidden="1" outlineLevel="1" x14ac:dyDescent="0.25">
      <c r="B1750" s="48">
        <v>11</v>
      </c>
      <c r="C1750" s="49" t="s">
        <v>119</v>
      </c>
      <c r="D1750" s="50" t="s">
        <v>72</v>
      </c>
      <c r="E1750" s="51"/>
      <c r="F1750" s="48">
        <v>2019</v>
      </c>
      <c r="G1750" s="52" t="s">
        <v>73</v>
      </c>
      <c r="H1750" s="57" t="s">
        <v>69</v>
      </c>
      <c r="I1750" s="58" t="s">
        <v>69</v>
      </c>
      <c r="J1750" s="53"/>
      <c r="K1750" s="54">
        <v>701</v>
      </c>
      <c r="L1750" s="53"/>
      <c r="M1750" s="54">
        <v>839</v>
      </c>
      <c r="N1750" s="59">
        <f t="shared" si="425"/>
        <v>0</v>
      </c>
      <c r="O1750" s="54">
        <f t="shared" si="426"/>
        <v>0</v>
      </c>
      <c r="P1750" s="54">
        <f t="shared" si="427"/>
        <v>0</v>
      </c>
      <c r="T1750">
        <f t="shared" si="428"/>
        <v>0</v>
      </c>
      <c r="U1750">
        <f t="shared" si="429"/>
        <v>0</v>
      </c>
      <c r="Y1750" t="s">
        <v>52</v>
      </c>
      <c r="Z1750" t="s">
        <v>526</v>
      </c>
    </row>
    <row r="1751" spans="2:26" ht="30" hidden="1" outlineLevel="1" x14ac:dyDescent="0.25">
      <c r="B1751" s="48">
        <v>12</v>
      </c>
      <c r="C1751" s="49" t="s">
        <v>120</v>
      </c>
      <c r="D1751" s="50" t="s">
        <v>72</v>
      </c>
      <c r="E1751" s="51"/>
      <c r="F1751" s="48">
        <v>2019</v>
      </c>
      <c r="G1751" s="52" t="s">
        <v>73</v>
      </c>
      <c r="H1751" s="57" t="s">
        <v>69</v>
      </c>
      <c r="I1751" s="58" t="s">
        <v>69</v>
      </c>
      <c r="J1751" s="53"/>
      <c r="K1751" s="54">
        <v>701</v>
      </c>
      <c r="L1751" s="53"/>
      <c r="M1751" s="54">
        <v>839</v>
      </c>
      <c r="N1751" s="59">
        <f t="shared" si="425"/>
        <v>0</v>
      </c>
      <c r="O1751" s="54">
        <f t="shared" si="426"/>
        <v>0</v>
      </c>
      <c r="P1751" s="54">
        <f t="shared" si="427"/>
        <v>0</v>
      </c>
      <c r="T1751">
        <f t="shared" si="428"/>
        <v>0</v>
      </c>
      <c r="U1751">
        <f t="shared" si="429"/>
        <v>0</v>
      </c>
      <c r="Y1751" t="s">
        <v>52</v>
      </c>
      <c r="Z1751" t="s">
        <v>526</v>
      </c>
    </row>
    <row r="1752" spans="2:26" ht="18.75" hidden="1" outlineLevel="1" x14ac:dyDescent="0.25">
      <c r="B1752" s="93" t="s">
        <v>48</v>
      </c>
      <c r="C1752" s="94"/>
      <c r="D1752" s="94"/>
      <c r="E1752" s="94"/>
      <c r="F1752" s="94"/>
      <c r="G1752" s="94"/>
      <c r="H1752" s="94"/>
      <c r="I1752" s="94"/>
      <c r="J1752" s="94"/>
      <c r="K1752" s="94"/>
      <c r="L1752" s="94"/>
      <c r="M1752" s="94"/>
      <c r="N1752" s="94"/>
      <c r="O1752" s="94"/>
      <c r="P1752" s="95"/>
      <c r="Z1752" t="s">
        <v>526</v>
      </c>
    </row>
    <row r="1753" spans="2:26" ht="30" hidden="1" outlineLevel="1" x14ac:dyDescent="0.25">
      <c r="B1753" s="48">
        <v>1</v>
      </c>
      <c r="C1753" s="49" t="s">
        <v>527</v>
      </c>
      <c r="D1753" s="50" t="s">
        <v>72</v>
      </c>
      <c r="E1753" s="51"/>
      <c r="F1753" s="48">
        <v>2019</v>
      </c>
      <c r="G1753" s="52" t="s">
        <v>73</v>
      </c>
      <c r="H1753" s="57" t="s">
        <v>69</v>
      </c>
      <c r="I1753" s="58" t="s">
        <v>69</v>
      </c>
      <c r="J1753" s="53"/>
      <c r="K1753" s="54">
        <v>516</v>
      </c>
      <c r="L1753" s="53"/>
      <c r="M1753" s="54">
        <v>618</v>
      </c>
      <c r="N1753" s="59">
        <f>IF(F1753=2017,J1753*K1753+L1753*M1753,0)</f>
        <v>0</v>
      </c>
      <c r="O1753" s="54">
        <f>IF(F1753=2018,J1753*K1753+L1753*M1753,0)</f>
        <v>0</v>
      </c>
      <c r="P1753" s="54">
        <f>IF(F1753=2019,J1753*K1753+L1753*M1753,0)</f>
        <v>0</v>
      </c>
      <c r="T1753">
        <f>J1753*K1753</f>
        <v>0</v>
      </c>
      <c r="U1753">
        <f>L1753*M1753</f>
        <v>0</v>
      </c>
      <c r="Y1753" t="s">
        <v>52</v>
      </c>
      <c r="Z1753" t="s">
        <v>526</v>
      </c>
    </row>
    <row r="1754" spans="2:26" ht="30" hidden="1" outlineLevel="1" x14ac:dyDescent="0.25">
      <c r="B1754" s="48">
        <v>2</v>
      </c>
      <c r="C1754" s="49" t="s">
        <v>377</v>
      </c>
      <c r="D1754" s="50" t="s">
        <v>72</v>
      </c>
      <c r="E1754" s="51"/>
      <c r="F1754" s="48">
        <v>2017</v>
      </c>
      <c r="G1754" s="52" t="s">
        <v>73</v>
      </c>
      <c r="H1754" s="57" t="s">
        <v>69</v>
      </c>
      <c r="I1754" s="58" t="s">
        <v>69</v>
      </c>
      <c r="J1754" s="53"/>
      <c r="K1754" s="54">
        <v>693</v>
      </c>
      <c r="L1754" s="53"/>
      <c r="M1754" s="54">
        <v>832</v>
      </c>
      <c r="N1754" s="59">
        <f>IF(F1754=2017,J1754*K1754+L1754*M1754,0)</f>
        <v>0</v>
      </c>
      <c r="O1754" s="54">
        <f>IF(F1754=2018,J1754*K1754+L1754*M1754,0)</f>
        <v>0</v>
      </c>
      <c r="P1754" s="54">
        <f>IF(F1754=2019,J1754*K1754+L1754*M1754,0)</f>
        <v>0</v>
      </c>
      <c r="T1754">
        <f>J1754*K1754</f>
        <v>0</v>
      </c>
      <c r="U1754">
        <f>L1754*M1754</f>
        <v>0</v>
      </c>
      <c r="Y1754" t="s">
        <v>382</v>
      </c>
      <c r="Z1754" t="s">
        <v>526</v>
      </c>
    </row>
    <row r="1755" spans="2:26" ht="30" hidden="1" outlineLevel="1" x14ac:dyDescent="0.25">
      <c r="B1755" s="48">
        <v>3</v>
      </c>
      <c r="C1755" s="49" t="s">
        <v>380</v>
      </c>
      <c r="D1755" s="50" t="s">
        <v>72</v>
      </c>
      <c r="E1755" s="51"/>
      <c r="F1755" s="48">
        <v>2018</v>
      </c>
      <c r="G1755" s="52" t="s">
        <v>73</v>
      </c>
      <c r="H1755" s="57" t="s">
        <v>69</v>
      </c>
      <c r="I1755" s="58" t="s">
        <v>69</v>
      </c>
      <c r="J1755" s="53"/>
      <c r="K1755" s="54">
        <v>724</v>
      </c>
      <c r="L1755" s="53"/>
      <c r="M1755" s="54">
        <v>867</v>
      </c>
      <c r="N1755" s="59">
        <f>IF(F1755=2017,J1755*K1755+L1755*M1755,0)</f>
        <v>0</v>
      </c>
      <c r="O1755" s="54">
        <f>IF(F1755=2018,J1755*K1755+L1755*M1755,0)</f>
        <v>0</v>
      </c>
      <c r="P1755" s="54">
        <f>IF(F1755=2019,J1755*K1755+L1755*M1755,0)</f>
        <v>0</v>
      </c>
      <c r="T1755">
        <f>J1755*K1755</f>
        <v>0</v>
      </c>
      <c r="U1755">
        <f>L1755*M1755</f>
        <v>0</v>
      </c>
      <c r="Y1755" t="s">
        <v>52</v>
      </c>
      <c r="Z1755" t="s">
        <v>526</v>
      </c>
    </row>
    <row r="1756" spans="2:26" ht="30" hidden="1" outlineLevel="1" x14ac:dyDescent="0.25">
      <c r="B1756" s="48">
        <v>4</v>
      </c>
      <c r="C1756" s="49" t="s">
        <v>383</v>
      </c>
      <c r="D1756" s="50" t="s">
        <v>72</v>
      </c>
      <c r="E1756" s="51"/>
      <c r="F1756" s="48">
        <v>2019</v>
      </c>
      <c r="G1756" s="52" t="s">
        <v>73</v>
      </c>
      <c r="H1756" s="57" t="s">
        <v>69</v>
      </c>
      <c r="I1756" s="58" t="s">
        <v>69</v>
      </c>
      <c r="J1756" s="53"/>
      <c r="K1756" s="54">
        <v>698</v>
      </c>
      <c r="L1756" s="53"/>
      <c r="M1756" s="54">
        <v>836</v>
      </c>
      <c r="N1756" s="59">
        <f>IF(F1756=2017,J1756*K1756+L1756*M1756,0)</f>
        <v>0</v>
      </c>
      <c r="O1756" s="54">
        <f>IF(F1756=2018,J1756*K1756+L1756*M1756,0)</f>
        <v>0</v>
      </c>
      <c r="P1756" s="54">
        <f>IF(F1756=2019,J1756*K1756+L1756*M1756,0)</f>
        <v>0</v>
      </c>
      <c r="T1756">
        <f>J1756*K1756</f>
        <v>0</v>
      </c>
      <c r="U1756">
        <f>L1756*M1756</f>
        <v>0</v>
      </c>
      <c r="Y1756" t="s">
        <v>52</v>
      </c>
      <c r="Z1756" t="s">
        <v>526</v>
      </c>
    </row>
    <row r="1757" spans="2:26" hidden="1" outlineLevel="1" x14ac:dyDescent="0.25">
      <c r="Z1757" t="s">
        <v>526</v>
      </c>
    </row>
    <row r="1758" spans="2:26" ht="18.75" hidden="1" outlineLevel="1" x14ac:dyDescent="0.25">
      <c r="B1758" s="39" t="s">
        <v>79</v>
      </c>
      <c r="C1758" s="40"/>
      <c r="D1758" s="55"/>
      <c r="E1758" s="41"/>
      <c r="F1758" s="56"/>
      <c r="G1758" s="40"/>
      <c r="H1758" s="41"/>
      <c r="I1758" s="42"/>
      <c r="J1758" s="56"/>
      <c r="K1758" s="42"/>
      <c r="L1758" s="41"/>
      <c r="M1758" s="42"/>
      <c r="N1758" s="41"/>
      <c r="O1758" s="41"/>
      <c r="P1758" s="56"/>
      <c r="Z1758" t="s">
        <v>526</v>
      </c>
    </row>
    <row r="1759" spans="2:26" ht="38.25" hidden="1" outlineLevel="1" x14ac:dyDescent="0.25">
      <c r="B1759" s="43" t="s">
        <v>23</v>
      </c>
      <c r="C1759" s="44" t="s">
        <v>24</v>
      </c>
      <c r="D1759" s="44" t="s">
        <v>25</v>
      </c>
      <c r="E1759" s="44" t="s">
        <v>26</v>
      </c>
      <c r="F1759" s="44" t="s">
        <v>27</v>
      </c>
      <c r="G1759" s="44" t="s">
        <v>28</v>
      </c>
      <c r="H1759" s="44" t="s">
        <v>69</v>
      </c>
      <c r="I1759" s="45" t="s">
        <v>69</v>
      </c>
      <c r="J1759" s="44" t="s">
        <v>80</v>
      </c>
      <c r="K1759" s="45" t="s">
        <v>81</v>
      </c>
      <c r="L1759" s="44" t="s">
        <v>82</v>
      </c>
      <c r="M1759" s="45" t="s">
        <v>83</v>
      </c>
      <c r="N1759" s="46">
        <v>2017</v>
      </c>
      <c r="O1759" s="46">
        <v>2018</v>
      </c>
      <c r="P1759" s="47">
        <v>2019</v>
      </c>
      <c r="Z1759" t="s">
        <v>526</v>
      </c>
    </row>
    <row r="1760" spans="2:26" ht="45" hidden="1" outlineLevel="1" x14ac:dyDescent="0.25">
      <c r="B1760" s="48">
        <v>1</v>
      </c>
      <c r="C1760" s="49" t="s">
        <v>528</v>
      </c>
      <c r="D1760" s="50" t="s">
        <v>85</v>
      </c>
      <c r="E1760" s="51"/>
      <c r="F1760" s="48">
        <v>2019</v>
      </c>
      <c r="G1760" s="52" t="s">
        <v>85</v>
      </c>
      <c r="H1760" s="57" t="s">
        <v>69</v>
      </c>
      <c r="I1760" s="58" t="s">
        <v>69</v>
      </c>
      <c r="J1760" s="53"/>
      <c r="K1760" s="54">
        <v>2400</v>
      </c>
      <c r="L1760" s="53"/>
      <c r="M1760" s="54">
        <v>3200</v>
      </c>
      <c r="N1760" s="59">
        <f>IF(F1760=2017,J1760*K1760+L1760*M1760,0)</f>
        <v>0</v>
      </c>
      <c r="O1760" s="54">
        <f>IF(F1760=2018,J1760*K1760+L1760*M1760,0)</f>
        <v>0</v>
      </c>
      <c r="P1760" s="54">
        <f>IF(F1760=2019,J1760*K1760+L1760*M1760,0)</f>
        <v>0</v>
      </c>
      <c r="V1760">
        <f>J1760*K1760</f>
        <v>0</v>
      </c>
      <c r="W1760">
        <f>L1760*M1760</f>
        <v>0</v>
      </c>
      <c r="Y1760" t="s">
        <v>52</v>
      </c>
      <c r="Z1760" t="s">
        <v>526</v>
      </c>
    </row>
    <row r="1761" spans="2:26" hidden="1" outlineLevel="1" x14ac:dyDescent="0.25">
      <c r="Z1761" t="s">
        <v>526</v>
      </c>
    </row>
    <row r="1762" spans="2:26" ht="15.75" thickBot="1" x14ac:dyDescent="0.3"/>
    <row r="1763" spans="2:26" ht="39" thickBot="1" x14ac:dyDescent="0.3">
      <c r="B1763" s="96" t="s">
        <v>529</v>
      </c>
      <c r="C1763" s="97"/>
      <c r="D1763" s="97"/>
      <c r="E1763" s="102" t="s">
        <v>3</v>
      </c>
      <c r="F1763" s="103"/>
      <c r="G1763" s="4" t="s">
        <v>4</v>
      </c>
      <c r="H1763" s="4" t="s">
        <v>5</v>
      </c>
      <c r="I1763" s="4" t="s">
        <v>6</v>
      </c>
      <c r="J1763" s="4" t="s">
        <v>7</v>
      </c>
      <c r="K1763" s="5" t="s">
        <v>8</v>
      </c>
      <c r="L1763" s="6" t="s">
        <v>9</v>
      </c>
      <c r="M1763" s="7"/>
      <c r="N1763" s="8">
        <v>2017</v>
      </c>
      <c r="O1763" s="9">
        <v>2018</v>
      </c>
      <c r="P1763" s="10">
        <v>2019</v>
      </c>
      <c r="Z1763" t="s">
        <v>529</v>
      </c>
    </row>
    <row r="1764" spans="2:26" ht="15.75" x14ac:dyDescent="0.25">
      <c r="B1764" s="98"/>
      <c r="C1764" s="99"/>
      <c r="D1764" s="99"/>
      <c r="E1764" s="104">
        <v>0</v>
      </c>
      <c r="F1764" s="105"/>
      <c r="G1764" s="11" t="s">
        <v>10</v>
      </c>
      <c r="H1764" s="12">
        <f>SUBTOTAL(2,I1781:I1784,I1786:I1797,I1799:I1802)</f>
        <v>20</v>
      </c>
      <c r="I1764" s="13">
        <f>SUM(I1781:I1784,I1786:I1797,I1799:I1802)/H1764</f>
        <v>739.25500000000011</v>
      </c>
      <c r="J1764" s="14" t="s">
        <v>11</v>
      </c>
      <c r="K1764" s="15">
        <f>SUM(H1781:H1784,H1786:H1797,H1799:H1802)</f>
        <v>0</v>
      </c>
      <c r="L1764" s="16">
        <f>Q1764</f>
        <v>0</v>
      </c>
      <c r="M1764" s="17"/>
      <c r="N1764" s="110">
        <f>SUM(N1781:N1784,N1786:N1797,N1799:N1802,N1807:N1809,N1811:N1821,N1823:N1826,N1830:N1830)</f>
        <v>0</v>
      </c>
      <c r="O1764" s="113">
        <f>SUM(O1781:O1784,O1786:O1797,O1799:O1802,O1807:O1809,O1811:O1821,O1823:O1826,O1830:O1830)</f>
        <v>0</v>
      </c>
      <c r="P1764" s="86">
        <f>SUM(P1781:P1784,P1786:P1797,P1799:P1802,P1807:P1809,P1811:P1821,P1823:P1826,P1830:P1830)</f>
        <v>0</v>
      </c>
      <c r="Q1764">
        <f>SUM(Q1781:Q1784,Q1786:Q1797,Q1799:Q1802)</f>
        <v>0</v>
      </c>
      <c r="R1764">
        <f>SUM(R1781:R1784,R1786:R1797,R1799:R1802)</f>
        <v>0</v>
      </c>
      <c r="S1764">
        <f>SUM(S1781:S1784,S1786:S1797,S1799:S1802)</f>
        <v>0</v>
      </c>
      <c r="T1764">
        <f>SUM(T1807:T1809,T1811:T1821,T1823:T1826)</f>
        <v>0</v>
      </c>
      <c r="U1764">
        <f>SUM(U1807:U1809,U1811:U1821,U1823:U1826)</f>
        <v>0</v>
      </c>
      <c r="V1764">
        <f>SUM(V1830:V1830)</f>
        <v>0</v>
      </c>
      <c r="W1764">
        <f>SUM(W1830:W1830)</f>
        <v>0</v>
      </c>
      <c r="Z1764" t="s">
        <v>529</v>
      </c>
    </row>
    <row r="1765" spans="2:26" ht="31.5" x14ac:dyDescent="0.25">
      <c r="B1765" s="98"/>
      <c r="C1765" s="99"/>
      <c r="D1765" s="99"/>
      <c r="E1765" s="106"/>
      <c r="F1765" s="107"/>
      <c r="G1765" s="11" t="s">
        <v>12</v>
      </c>
      <c r="H1765" s="12">
        <f>SUBTOTAL(2,K1781:K1784,K1786:K1797,K1799:K1802)</f>
        <v>20</v>
      </c>
      <c r="I1765" s="13">
        <f>SUM(K1781:K1784,K1786:K1797,K1799:K1802)/H1765</f>
        <v>555.72099999999989</v>
      </c>
      <c r="J1765" s="14" t="s">
        <v>13</v>
      </c>
      <c r="K1765" s="15">
        <f>SUM(J1781:J1784,J1786:J1797,J1799:J1802)</f>
        <v>0</v>
      </c>
      <c r="L1765" s="16">
        <f>R1764</f>
        <v>0</v>
      </c>
      <c r="M1765" s="18"/>
      <c r="N1765" s="111"/>
      <c r="O1765" s="114"/>
      <c r="P1765" s="87"/>
      <c r="Z1765" t="s">
        <v>529</v>
      </c>
    </row>
    <row r="1766" spans="2:26" ht="31.5" x14ac:dyDescent="0.25">
      <c r="B1766" s="98"/>
      <c r="C1766" s="99"/>
      <c r="D1766" s="99"/>
      <c r="E1766" s="106"/>
      <c r="F1766" s="107"/>
      <c r="G1766" s="11" t="s">
        <v>14</v>
      </c>
      <c r="H1766" s="12">
        <f>SUBTOTAL(2,M1781:M1784,M1786:M1797,M1799:M1802)</f>
        <v>20</v>
      </c>
      <c r="I1766" s="13">
        <f>SUM(M1781:M1784,M1786:M1797,M1799:M1802)/H1766</f>
        <v>666.1099999999999</v>
      </c>
      <c r="J1766" s="14" t="s">
        <v>13</v>
      </c>
      <c r="K1766" s="15">
        <f>SUM(L1781:L1784,L1786:L1797,L1799:L1802)</f>
        <v>0</v>
      </c>
      <c r="L1766" s="16">
        <f>S1764</f>
        <v>0</v>
      </c>
      <c r="M1766" s="18"/>
      <c r="N1766" s="111"/>
      <c r="O1766" s="114"/>
      <c r="P1766" s="87"/>
      <c r="Z1766" t="s">
        <v>529</v>
      </c>
    </row>
    <row r="1767" spans="2:26" ht="31.5" x14ac:dyDescent="0.25">
      <c r="B1767" s="98"/>
      <c r="C1767" s="99"/>
      <c r="D1767" s="99"/>
      <c r="E1767" s="106"/>
      <c r="F1767" s="107"/>
      <c r="G1767" s="11" t="s">
        <v>15</v>
      </c>
      <c r="H1767" s="12">
        <f>SUBTOTAL(2,K1807:K1809,K1811:K1821,K1823:K1826)</f>
        <v>18</v>
      </c>
      <c r="I1767" s="13">
        <f>SUM(K1807:K1809,K1811:K1821,K1823:K1826)/H1767</f>
        <v>710.77777777777783</v>
      </c>
      <c r="J1767" s="14" t="s">
        <v>13</v>
      </c>
      <c r="K1767" s="15">
        <f>SUM(J1807:J1809,J1811:J1821,J1823:J1826)</f>
        <v>0</v>
      </c>
      <c r="L1767" s="16">
        <f>T1764</f>
        <v>0</v>
      </c>
      <c r="M1767" s="18"/>
      <c r="N1767" s="111"/>
      <c r="O1767" s="114"/>
      <c r="P1767" s="87"/>
      <c r="Z1767" t="s">
        <v>529</v>
      </c>
    </row>
    <row r="1768" spans="2:26" ht="31.5" x14ac:dyDescent="0.25">
      <c r="B1768" s="98"/>
      <c r="C1768" s="99"/>
      <c r="D1768" s="99"/>
      <c r="E1768" s="106"/>
      <c r="F1768" s="107"/>
      <c r="G1768" s="11" t="s">
        <v>16</v>
      </c>
      <c r="H1768" s="12">
        <f>SUBTOTAL(2,M1807:M1809,M1811:M1821,M1823:M1826)</f>
        <v>18</v>
      </c>
      <c r="I1768" s="13">
        <f>SUM(M1807:M1809,M1811:M1821,M1823:M1826)/H1768</f>
        <v>851.72222222222217</v>
      </c>
      <c r="J1768" s="14" t="s">
        <v>13</v>
      </c>
      <c r="K1768" s="15">
        <f>SUM(L1807:L1809,L1811:L1821,L1823:L1826)</f>
        <v>0</v>
      </c>
      <c r="L1768" s="16">
        <f>U1764</f>
        <v>0</v>
      </c>
      <c r="M1768" s="18"/>
      <c r="N1768" s="111"/>
      <c r="O1768" s="114"/>
      <c r="P1768" s="87"/>
      <c r="Z1768" t="s">
        <v>529</v>
      </c>
    </row>
    <row r="1769" spans="2:26" ht="31.5" x14ac:dyDescent="0.25">
      <c r="B1769" s="98"/>
      <c r="C1769" s="99"/>
      <c r="D1769" s="99"/>
      <c r="E1769" s="106"/>
      <c r="F1769" s="107"/>
      <c r="G1769" s="11" t="s">
        <v>17</v>
      </c>
      <c r="H1769" s="12">
        <f>SUBTOTAL(2,K1830:K1830)</f>
        <v>1</v>
      </c>
      <c r="I1769" s="13">
        <f>SUM(K1830:K1830)/H1769</f>
        <v>2700</v>
      </c>
      <c r="J1769" s="14" t="s">
        <v>13</v>
      </c>
      <c r="K1769" s="15">
        <f>SUM(J1830:J1830)</f>
        <v>0</v>
      </c>
      <c r="L1769" s="16">
        <f>V1764</f>
        <v>0</v>
      </c>
      <c r="M1769" s="18"/>
      <c r="N1769" s="111"/>
      <c r="O1769" s="114"/>
      <c r="P1769" s="87"/>
      <c r="Z1769" t="s">
        <v>529</v>
      </c>
    </row>
    <row r="1770" spans="2:26" ht="32.25" thickBot="1" x14ac:dyDescent="0.3">
      <c r="B1770" s="98"/>
      <c r="C1770" s="99"/>
      <c r="D1770" s="99"/>
      <c r="E1770" s="106"/>
      <c r="F1770" s="107"/>
      <c r="G1770" s="11" t="s">
        <v>18</v>
      </c>
      <c r="H1770" s="19">
        <f>SUBTOTAL(2,M1830:M1830)</f>
        <v>1</v>
      </c>
      <c r="I1770" s="20">
        <f>SUM(M1830:M1830)/H1770</f>
        <v>3600</v>
      </c>
      <c r="J1770" s="21" t="s">
        <v>13</v>
      </c>
      <c r="K1770" s="22">
        <f>SUM(L1830:L1830)</f>
        <v>0</v>
      </c>
      <c r="L1770" s="23">
        <f>W1764</f>
        <v>0</v>
      </c>
      <c r="M1770" s="18"/>
      <c r="N1770" s="111"/>
      <c r="O1770" s="114"/>
      <c r="P1770" s="87"/>
      <c r="Z1770" t="s">
        <v>529</v>
      </c>
    </row>
    <row r="1771" spans="2:26" ht="16.5" thickBot="1" x14ac:dyDescent="0.3">
      <c r="B1771" s="100"/>
      <c r="C1771" s="101"/>
      <c r="D1771" s="101"/>
      <c r="E1771" s="108"/>
      <c r="F1771" s="109"/>
      <c r="G1771" s="24" t="s">
        <v>19</v>
      </c>
      <c r="H1771" s="25"/>
      <c r="I1771" s="25"/>
      <c r="J1771" s="25"/>
      <c r="K1771" s="26">
        <f>SUM(K1764:K1770)</f>
        <v>0</v>
      </c>
      <c r="L1771" s="27">
        <f>SUM(L1764:L1770)</f>
        <v>0</v>
      </c>
      <c r="M1771" s="18"/>
      <c r="N1771" s="112"/>
      <c r="O1771" s="115"/>
      <c r="P1771" s="88"/>
      <c r="Z1771" t="s">
        <v>529</v>
      </c>
    </row>
    <row r="1772" spans="2:26" ht="15.75" collapsed="1" thickBot="1" x14ac:dyDescent="0.3">
      <c r="B1772" s="89" t="s">
        <v>20</v>
      </c>
      <c r="C1772" s="90"/>
      <c r="D1772" s="90"/>
      <c r="E1772" s="91"/>
      <c r="F1772" s="91"/>
      <c r="G1772" s="91"/>
      <c r="H1772" s="91"/>
      <c r="I1772" s="91"/>
      <c r="J1772" s="91"/>
      <c r="K1772" s="91"/>
      <c r="L1772" s="91"/>
      <c r="M1772" s="91"/>
      <c r="N1772" s="91"/>
      <c r="O1772" s="91"/>
      <c r="P1772" s="92"/>
      <c r="Z1772" t="s">
        <v>529</v>
      </c>
    </row>
    <row r="1773" spans="2:26" hidden="1" outlineLevel="1" x14ac:dyDescent="0.25">
      <c r="B1773" s="28" t="s">
        <v>21</v>
      </c>
      <c r="C1773" s="29"/>
      <c r="D1773" s="29"/>
      <c r="E1773" s="30"/>
      <c r="F1773" s="30"/>
      <c r="G1773" s="29"/>
      <c r="H1773" s="30"/>
      <c r="I1773" s="31"/>
      <c r="J1773" s="30"/>
      <c r="K1773" s="31"/>
      <c r="L1773" s="30"/>
      <c r="M1773" s="31"/>
      <c r="N1773" s="30"/>
      <c r="O1773" s="30"/>
      <c r="P1773" s="32"/>
      <c r="Z1773" t="s">
        <v>529</v>
      </c>
    </row>
    <row r="1774" spans="2:26" hidden="1" outlineLevel="1" x14ac:dyDescent="0.25">
      <c r="B1774" s="33" t="s">
        <v>529</v>
      </c>
      <c r="C1774" s="29"/>
      <c r="D1774" s="29"/>
      <c r="E1774" s="30"/>
      <c r="F1774" s="30"/>
      <c r="G1774" s="29"/>
      <c r="H1774" s="30"/>
      <c r="I1774" s="31"/>
      <c r="J1774" s="30"/>
      <c r="K1774" s="31"/>
      <c r="L1774" s="30"/>
      <c r="M1774" s="31"/>
      <c r="N1774" s="30"/>
      <c r="O1774" s="30"/>
      <c r="P1774" s="32"/>
      <c r="Z1774" t="s">
        <v>529</v>
      </c>
    </row>
    <row r="1775" spans="2:26" hidden="1" outlineLevel="1" x14ac:dyDescent="0.25">
      <c r="B1775" s="28"/>
      <c r="C1775" s="29"/>
      <c r="D1775" s="29"/>
      <c r="E1775" s="30"/>
      <c r="F1775" s="30"/>
      <c r="G1775" s="29"/>
      <c r="H1775" s="30"/>
      <c r="I1775" s="31"/>
      <c r="J1775" s="30"/>
      <c r="K1775" s="31"/>
      <c r="L1775" s="30"/>
      <c r="M1775" s="31"/>
      <c r="N1775" s="30"/>
      <c r="O1775" s="30"/>
      <c r="P1775" s="32"/>
      <c r="Z1775" t="s">
        <v>529</v>
      </c>
    </row>
    <row r="1776" spans="2:26" hidden="1" outlineLevel="1" x14ac:dyDescent="0.25">
      <c r="B1776" s="34"/>
      <c r="C1776" s="29"/>
      <c r="D1776" s="29"/>
      <c r="E1776" s="30"/>
      <c r="F1776" s="30"/>
      <c r="G1776" s="29"/>
      <c r="H1776" s="30"/>
      <c r="I1776" s="31"/>
      <c r="J1776" s="30"/>
      <c r="K1776" s="31"/>
      <c r="L1776" s="30"/>
      <c r="M1776" s="31"/>
      <c r="N1776" s="30"/>
      <c r="O1776" s="30"/>
      <c r="P1776" s="32"/>
      <c r="Z1776" t="s">
        <v>529</v>
      </c>
    </row>
    <row r="1777" spans="2:26" hidden="1" outlineLevel="1" x14ac:dyDescent="0.25">
      <c r="B1777" s="35"/>
      <c r="C1777" s="36"/>
      <c r="D1777" s="36"/>
      <c r="E1777" s="37"/>
      <c r="F1777" s="37"/>
      <c r="G1777" s="36"/>
      <c r="H1777" s="37"/>
      <c r="I1777" s="18"/>
      <c r="J1777" s="37"/>
      <c r="K1777" s="18"/>
      <c r="L1777" s="37"/>
      <c r="M1777" s="18"/>
      <c r="N1777" s="37"/>
      <c r="O1777" s="37"/>
      <c r="P1777" s="38"/>
      <c r="Z1777" t="s">
        <v>529</v>
      </c>
    </row>
    <row r="1778" spans="2:26" ht="18.75" hidden="1" outlineLevel="1" x14ac:dyDescent="0.25">
      <c r="B1778" s="39" t="s">
        <v>22</v>
      </c>
      <c r="C1778" s="40"/>
      <c r="D1778" s="40"/>
      <c r="E1778" s="41"/>
      <c r="F1778" s="41"/>
      <c r="G1778" s="40"/>
      <c r="H1778" s="41"/>
      <c r="I1778" s="42"/>
      <c r="J1778" s="41"/>
      <c r="K1778" s="42"/>
      <c r="L1778" s="41"/>
      <c r="M1778" s="42"/>
      <c r="N1778" s="41"/>
      <c r="O1778" s="41"/>
      <c r="P1778" s="41"/>
      <c r="Z1778" t="s">
        <v>529</v>
      </c>
    </row>
    <row r="1779" spans="2:26" ht="51" hidden="1" outlineLevel="1" x14ac:dyDescent="0.25">
      <c r="B1779" s="43" t="s">
        <v>23</v>
      </c>
      <c r="C1779" s="44" t="s">
        <v>24</v>
      </c>
      <c r="D1779" s="44" t="s">
        <v>25</v>
      </c>
      <c r="E1779" s="44" t="s">
        <v>26</v>
      </c>
      <c r="F1779" s="44" t="s">
        <v>27</v>
      </c>
      <c r="G1779" s="44" t="s">
        <v>28</v>
      </c>
      <c r="H1779" s="44" t="s">
        <v>29</v>
      </c>
      <c r="I1779" s="45" t="s">
        <v>30</v>
      </c>
      <c r="J1779" s="44" t="s">
        <v>620</v>
      </c>
      <c r="K1779" s="45" t="s">
        <v>31</v>
      </c>
      <c r="L1779" s="44" t="s">
        <v>621</v>
      </c>
      <c r="M1779" s="45" t="s">
        <v>32</v>
      </c>
      <c r="N1779" s="46">
        <v>2017</v>
      </c>
      <c r="O1779" s="46">
        <v>2018</v>
      </c>
      <c r="P1779" s="47">
        <v>2019</v>
      </c>
      <c r="Z1779" t="s">
        <v>529</v>
      </c>
    </row>
    <row r="1780" spans="2:26" ht="18.75" hidden="1" outlineLevel="1" x14ac:dyDescent="0.25">
      <c r="B1780" s="93" t="s">
        <v>87</v>
      </c>
      <c r="C1780" s="94"/>
      <c r="D1780" s="94"/>
      <c r="E1780" s="94"/>
      <c r="F1780" s="94"/>
      <c r="G1780" s="94"/>
      <c r="H1780" s="94"/>
      <c r="I1780" s="94"/>
      <c r="J1780" s="94"/>
      <c r="K1780" s="94"/>
      <c r="L1780" s="94"/>
      <c r="M1780" s="94"/>
      <c r="N1780" s="94"/>
      <c r="O1780" s="94"/>
      <c r="P1780" s="95"/>
      <c r="Z1780" t="s">
        <v>529</v>
      </c>
    </row>
    <row r="1781" spans="2:26" ht="30" hidden="1" outlineLevel="1" x14ac:dyDescent="0.25">
      <c r="B1781" s="48">
        <v>1</v>
      </c>
      <c r="C1781" s="49" t="s">
        <v>530</v>
      </c>
      <c r="D1781" s="50" t="s">
        <v>35</v>
      </c>
      <c r="E1781" s="51">
        <v>416</v>
      </c>
      <c r="F1781" s="48">
        <v>2017</v>
      </c>
      <c r="G1781" s="52" t="s">
        <v>36</v>
      </c>
      <c r="H1781" s="53"/>
      <c r="I1781" s="54">
        <v>805.2</v>
      </c>
      <c r="J1781" s="53"/>
      <c r="K1781" s="54">
        <v>605.33999999999992</v>
      </c>
      <c r="L1781" s="53"/>
      <c r="M1781" s="54">
        <v>725.69999999999993</v>
      </c>
      <c r="N1781" s="54">
        <f>IF(F1781=2017,H1781*I1781+J1781*K1781+L1781*M1781,0)</f>
        <v>0</v>
      </c>
      <c r="O1781" s="54">
        <f>IF(F1781=2018,H1781*I1781+J1781*K1781+L1781*M1781,0)</f>
        <v>0</v>
      </c>
      <c r="P1781" s="54">
        <f>IF(F1781=2019,H1781*I1781+J1781*K1781+L1781*M1781,0)</f>
        <v>0</v>
      </c>
      <c r="Q1781">
        <f>H1781*I1781</f>
        <v>0</v>
      </c>
      <c r="R1781">
        <f>J1781*K1781</f>
        <v>0</v>
      </c>
      <c r="S1781">
        <f>L1781*M1781</f>
        <v>0</v>
      </c>
      <c r="Y1781" t="s">
        <v>165</v>
      </c>
      <c r="Z1781" t="s">
        <v>529</v>
      </c>
    </row>
    <row r="1782" spans="2:26" ht="30" hidden="1" outlineLevel="1" x14ac:dyDescent="0.25">
      <c r="B1782" s="48">
        <v>2</v>
      </c>
      <c r="C1782" s="49" t="s">
        <v>530</v>
      </c>
      <c r="D1782" s="50" t="s">
        <v>38</v>
      </c>
      <c r="E1782" s="51">
        <v>336</v>
      </c>
      <c r="F1782" s="48">
        <v>2018</v>
      </c>
      <c r="G1782" s="52" t="s">
        <v>36</v>
      </c>
      <c r="H1782" s="53"/>
      <c r="I1782" s="54">
        <v>744.7</v>
      </c>
      <c r="J1782" s="53"/>
      <c r="K1782" s="54">
        <v>560.5</v>
      </c>
      <c r="L1782" s="53"/>
      <c r="M1782" s="54">
        <v>671.42</v>
      </c>
      <c r="N1782" s="54">
        <f>IF(F1782=2017,H1782*I1782+J1782*K1782+L1782*M1782,0)</f>
        <v>0</v>
      </c>
      <c r="O1782" s="54">
        <f>IF(F1782=2018,H1782*I1782+J1782*K1782+L1782*M1782,0)</f>
        <v>0</v>
      </c>
      <c r="P1782" s="54">
        <f>IF(F1782=2019,H1782*I1782+J1782*K1782+L1782*M1782,0)</f>
        <v>0</v>
      </c>
      <c r="Q1782">
        <f>H1782*I1782</f>
        <v>0</v>
      </c>
      <c r="R1782">
        <f>J1782*K1782</f>
        <v>0</v>
      </c>
      <c r="S1782">
        <f>L1782*M1782</f>
        <v>0</v>
      </c>
      <c r="Y1782" t="s">
        <v>166</v>
      </c>
      <c r="Z1782" t="s">
        <v>529</v>
      </c>
    </row>
    <row r="1783" spans="2:26" ht="15.75" hidden="1" outlineLevel="1" x14ac:dyDescent="0.25">
      <c r="B1783" s="48">
        <v>3</v>
      </c>
      <c r="C1783" s="49" t="s">
        <v>531</v>
      </c>
      <c r="D1783" s="50" t="s">
        <v>35</v>
      </c>
      <c r="E1783" s="51">
        <v>224</v>
      </c>
      <c r="F1783" s="48">
        <v>2017</v>
      </c>
      <c r="G1783" s="52" t="s">
        <v>36</v>
      </c>
      <c r="H1783" s="53"/>
      <c r="I1783" s="54">
        <v>496.1</v>
      </c>
      <c r="J1783" s="53"/>
      <c r="K1783" s="54">
        <v>372.88</v>
      </c>
      <c r="L1783" s="53"/>
      <c r="M1783" s="54">
        <v>447.21999999999997</v>
      </c>
      <c r="N1783" s="54">
        <f>IF(F1783=2017,H1783*I1783+J1783*K1783+L1783*M1783,0)</f>
        <v>0</v>
      </c>
      <c r="O1783" s="54">
        <f>IF(F1783=2018,H1783*I1783+J1783*K1783+L1783*M1783,0)</f>
        <v>0</v>
      </c>
      <c r="P1783" s="54">
        <f>IF(F1783=2019,H1783*I1783+J1783*K1783+L1783*M1783,0)</f>
        <v>0</v>
      </c>
      <c r="Q1783">
        <f>H1783*I1783</f>
        <v>0</v>
      </c>
      <c r="R1783">
        <f>J1783*K1783</f>
        <v>0</v>
      </c>
      <c r="S1783">
        <f>L1783*M1783</f>
        <v>0</v>
      </c>
      <c r="Y1783" t="s">
        <v>248</v>
      </c>
      <c r="Z1783" t="s">
        <v>529</v>
      </c>
    </row>
    <row r="1784" spans="2:26" ht="15.75" hidden="1" outlineLevel="1" x14ac:dyDescent="0.25">
      <c r="B1784" s="48">
        <v>4</v>
      </c>
      <c r="C1784" s="49" t="s">
        <v>226</v>
      </c>
      <c r="D1784" s="50" t="s">
        <v>35</v>
      </c>
      <c r="E1784" s="51">
        <v>352</v>
      </c>
      <c r="F1784" s="48">
        <v>2017</v>
      </c>
      <c r="G1784" s="52" t="s">
        <v>36</v>
      </c>
      <c r="H1784" s="53"/>
      <c r="I1784" s="54">
        <v>827.2</v>
      </c>
      <c r="J1784" s="53"/>
      <c r="K1784" s="54">
        <v>621.86</v>
      </c>
      <c r="L1784" s="53"/>
      <c r="M1784" s="54">
        <v>745.76</v>
      </c>
      <c r="N1784" s="54">
        <f>IF(F1784=2017,H1784*I1784+J1784*K1784+L1784*M1784,0)</f>
        <v>0</v>
      </c>
      <c r="O1784" s="54">
        <f>IF(F1784=2018,H1784*I1784+J1784*K1784+L1784*M1784,0)</f>
        <v>0</v>
      </c>
      <c r="P1784" s="54">
        <f>IF(F1784=2019,H1784*I1784+J1784*K1784+L1784*M1784,0)</f>
        <v>0</v>
      </c>
      <c r="Q1784">
        <f>H1784*I1784</f>
        <v>0</v>
      </c>
      <c r="R1784">
        <f>J1784*K1784</f>
        <v>0</v>
      </c>
      <c r="S1784">
        <f>L1784*M1784</f>
        <v>0</v>
      </c>
      <c r="Y1784" t="s">
        <v>227</v>
      </c>
      <c r="Z1784" t="s">
        <v>529</v>
      </c>
    </row>
    <row r="1785" spans="2:26" ht="18.75" hidden="1" outlineLevel="1" x14ac:dyDescent="0.25">
      <c r="B1785" s="93" t="s">
        <v>33</v>
      </c>
      <c r="C1785" s="94"/>
      <c r="D1785" s="94"/>
      <c r="E1785" s="94"/>
      <c r="F1785" s="94"/>
      <c r="G1785" s="94"/>
      <c r="H1785" s="94"/>
      <c r="I1785" s="94"/>
      <c r="J1785" s="94"/>
      <c r="K1785" s="94"/>
      <c r="L1785" s="94"/>
      <c r="M1785" s="94"/>
      <c r="N1785" s="94"/>
      <c r="O1785" s="94"/>
      <c r="P1785" s="95"/>
      <c r="Z1785" t="s">
        <v>529</v>
      </c>
    </row>
    <row r="1786" spans="2:26" ht="15.75" hidden="1" outlineLevel="1" x14ac:dyDescent="0.25">
      <c r="B1786" s="48">
        <v>1</v>
      </c>
      <c r="C1786" s="49" t="s">
        <v>532</v>
      </c>
      <c r="D1786" s="50" t="s">
        <v>35</v>
      </c>
      <c r="E1786" s="51">
        <v>240</v>
      </c>
      <c r="F1786" s="48">
        <v>2018</v>
      </c>
      <c r="G1786" s="52" t="s">
        <v>36</v>
      </c>
      <c r="H1786" s="53"/>
      <c r="I1786" s="54">
        <v>844.80000000000007</v>
      </c>
      <c r="J1786" s="53"/>
      <c r="K1786" s="54">
        <v>634.83999999999992</v>
      </c>
      <c r="L1786" s="53"/>
      <c r="M1786" s="54">
        <v>761.09999999999991</v>
      </c>
      <c r="N1786" s="54">
        <f t="shared" ref="N1786:N1797" si="430">IF(F1786=2017,H1786*I1786+J1786*K1786+L1786*M1786,0)</f>
        <v>0</v>
      </c>
      <c r="O1786" s="54">
        <f t="shared" ref="O1786:O1797" si="431">IF(F1786=2018,H1786*I1786+J1786*K1786+L1786*M1786,0)</f>
        <v>0</v>
      </c>
      <c r="P1786" s="54">
        <f t="shared" ref="P1786:P1797" si="432">IF(F1786=2019,H1786*I1786+J1786*K1786+L1786*M1786,0)</f>
        <v>0</v>
      </c>
      <c r="Q1786">
        <f t="shared" ref="Q1786:Q1797" si="433">H1786*I1786</f>
        <v>0</v>
      </c>
      <c r="R1786">
        <f t="shared" ref="R1786:R1797" si="434">J1786*K1786</f>
        <v>0</v>
      </c>
      <c r="S1786">
        <f t="shared" ref="S1786:S1797" si="435">L1786*M1786</f>
        <v>0</v>
      </c>
      <c r="Y1786" t="s">
        <v>261</v>
      </c>
      <c r="Z1786" t="s">
        <v>529</v>
      </c>
    </row>
    <row r="1787" spans="2:26" ht="15.75" hidden="1" outlineLevel="1" x14ac:dyDescent="0.25">
      <c r="B1787" s="48">
        <v>2</v>
      </c>
      <c r="C1787" s="49" t="s">
        <v>34</v>
      </c>
      <c r="D1787" s="50" t="s">
        <v>35</v>
      </c>
      <c r="E1787" s="51">
        <v>336</v>
      </c>
      <c r="F1787" s="48">
        <v>2017</v>
      </c>
      <c r="G1787" s="52" t="s">
        <v>36</v>
      </c>
      <c r="H1787" s="53"/>
      <c r="I1787" s="54">
        <v>700.7</v>
      </c>
      <c r="J1787" s="53"/>
      <c r="K1787" s="54">
        <v>526.28</v>
      </c>
      <c r="L1787" s="53"/>
      <c r="M1787" s="54">
        <v>631.29999999999995</v>
      </c>
      <c r="N1787" s="54">
        <f t="shared" si="430"/>
        <v>0</v>
      </c>
      <c r="O1787" s="54">
        <f t="shared" si="431"/>
        <v>0</v>
      </c>
      <c r="P1787" s="54">
        <f t="shared" si="432"/>
        <v>0</v>
      </c>
      <c r="Q1787">
        <f t="shared" si="433"/>
        <v>0</v>
      </c>
      <c r="R1787">
        <f t="shared" si="434"/>
        <v>0</v>
      </c>
      <c r="S1787">
        <f t="shared" si="435"/>
        <v>0</v>
      </c>
      <c r="Y1787" t="s">
        <v>101</v>
      </c>
      <c r="Z1787" t="s">
        <v>529</v>
      </c>
    </row>
    <row r="1788" spans="2:26" ht="15.75" hidden="1" outlineLevel="1" x14ac:dyDescent="0.25">
      <c r="B1788" s="48">
        <v>3</v>
      </c>
      <c r="C1788" s="49" t="s">
        <v>249</v>
      </c>
      <c r="D1788" s="50" t="s">
        <v>35</v>
      </c>
      <c r="E1788" s="51">
        <v>320</v>
      </c>
      <c r="F1788" s="48">
        <v>2017</v>
      </c>
      <c r="G1788" s="52" t="s">
        <v>36</v>
      </c>
      <c r="H1788" s="53"/>
      <c r="I1788" s="54">
        <v>752.40000000000009</v>
      </c>
      <c r="J1788" s="53"/>
      <c r="K1788" s="54">
        <v>565.21999999999991</v>
      </c>
      <c r="L1788" s="53"/>
      <c r="M1788" s="54">
        <v>677.31999999999994</v>
      </c>
      <c r="N1788" s="54">
        <f t="shared" si="430"/>
        <v>0</v>
      </c>
      <c r="O1788" s="54">
        <f t="shared" si="431"/>
        <v>0</v>
      </c>
      <c r="P1788" s="54">
        <f t="shared" si="432"/>
        <v>0</v>
      </c>
      <c r="Q1788">
        <f t="shared" si="433"/>
        <v>0</v>
      </c>
      <c r="R1788">
        <f t="shared" si="434"/>
        <v>0</v>
      </c>
      <c r="S1788">
        <f t="shared" si="435"/>
        <v>0</v>
      </c>
      <c r="Y1788" t="s">
        <v>250</v>
      </c>
      <c r="Z1788" t="s">
        <v>529</v>
      </c>
    </row>
    <row r="1789" spans="2:26" ht="15.75" hidden="1" outlineLevel="1" x14ac:dyDescent="0.25">
      <c r="B1789" s="48">
        <v>4</v>
      </c>
      <c r="C1789" s="49" t="s">
        <v>42</v>
      </c>
      <c r="D1789" s="50" t="s">
        <v>35</v>
      </c>
      <c r="E1789" s="51">
        <v>272</v>
      </c>
      <c r="F1789" s="48">
        <v>2017</v>
      </c>
      <c r="G1789" s="52" t="s">
        <v>36</v>
      </c>
      <c r="H1789" s="53"/>
      <c r="I1789" s="54">
        <v>738.1</v>
      </c>
      <c r="J1789" s="53"/>
      <c r="K1789" s="54">
        <v>554.6</v>
      </c>
      <c r="L1789" s="53"/>
      <c r="M1789" s="54">
        <v>665.52</v>
      </c>
      <c r="N1789" s="54">
        <f t="shared" si="430"/>
        <v>0</v>
      </c>
      <c r="O1789" s="54">
        <f t="shared" si="431"/>
        <v>0</v>
      </c>
      <c r="P1789" s="54">
        <f t="shared" si="432"/>
        <v>0</v>
      </c>
      <c r="Q1789">
        <f t="shared" si="433"/>
        <v>0</v>
      </c>
      <c r="R1789">
        <f t="shared" si="434"/>
        <v>0</v>
      </c>
      <c r="S1789">
        <f t="shared" si="435"/>
        <v>0</v>
      </c>
      <c r="Y1789" t="s">
        <v>251</v>
      </c>
      <c r="Z1789" t="s">
        <v>529</v>
      </c>
    </row>
    <row r="1790" spans="2:26" ht="15.75" hidden="1" outlineLevel="1" x14ac:dyDescent="0.25">
      <c r="B1790" s="48">
        <v>5</v>
      </c>
      <c r="C1790" s="49" t="s">
        <v>42</v>
      </c>
      <c r="D1790" s="50" t="s">
        <v>38</v>
      </c>
      <c r="E1790" s="51">
        <v>128</v>
      </c>
      <c r="F1790" s="48">
        <v>2017</v>
      </c>
      <c r="G1790" s="52" t="s">
        <v>36</v>
      </c>
      <c r="H1790" s="53"/>
      <c r="I1790" s="54">
        <v>426.8</v>
      </c>
      <c r="J1790" s="53"/>
      <c r="K1790" s="54">
        <v>320.95999999999998</v>
      </c>
      <c r="L1790" s="53"/>
      <c r="M1790" s="54">
        <v>384.68</v>
      </c>
      <c r="N1790" s="54">
        <f t="shared" si="430"/>
        <v>0</v>
      </c>
      <c r="O1790" s="54">
        <f t="shared" si="431"/>
        <v>0</v>
      </c>
      <c r="P1790" s="54">
        <f t="shared" si="432"/>
        <v>0</v>
      </c>
      <c r="Q1790">
        <f t="shared" si="433"/>
        <v>0</v>
      </c>
      <c r="R1790">
        <f t="shared" si="434"/>
        <v>0</v>
      </c>
      <c r="S1790">
        <f t="shared" si="435"/>
        <v>0</v>
      </c>
      <c r="Y1790" t="s">
        <v>252</v>
      </c>
      <c r="Z1790" t="s">
        <v>529</v>
      </c>
    </row>
    <row r="1791" spans="2:26" ht="30" hidden="1" outlineLevel="1" x14ac:dyDescent="0.25">
      <c r="B1791" s="48">
        <v>6</v>
      </c>
      <c r="C1791" s="49" t="s">
        <v>167</v>
      </c>
      <c r="D1791" s="50" t="s">
        <v>35</v>
      </c>
      <c r="E1791" s="51">
        <v>288</v>
      </c>
      <c r="F1791" s="48">
        <v>2018</v>
      </c>
      <c r="G1791" s="52" t="s">
        <v>36</v>
      </c>
      <c r="H1791" s="53"/>
      <c r="I1791" s="54">
        <v>742.50000000000011</v>
      </c>
      <c r="J1791" s="53"/>
      <c r="K1791" s="54">
        <v>558.14</v>
      </c>
      <c r="L1791" s="53"/>
      <c r="M1791" s="54">
        <v>669.06</v>
      </c>
      <c r="N1791" s="54">
        <f t="shared" si="430"/>
        <v>0</v>
      </c>
      <c r="O1791" s="54">
        <f t="shared" si="431"/>
        <v>0</v>
      </c>
      <c r="P1791" s="54">
        <f t="shared" si="432"/>
        <v>0</v>
      </c>
      <c r="Q1791">
        <f t="shared" si="433"/>
        <v>0</v>
      </c>
      <c r="R1791">
        <f t="shared" si="434"/>
        <v>0</v>
      </c>
      <c r="S1791">
        <f t="shared" si="435"/>
        <v>0</v>
      </c>
      <c r="Y1791" t="s">
        <v>52</v>
      </c>
      <c r="Z1791" t="s">
        <v>529</v>
      </c>
    </row>
    <row r="1792" spans="2:26" ht="15.75" hidden="1" outlineLevel="1" x14ac:dyDescent="0.25">
      <c r="B1792" s="48">
        <v>7</v>
      </c>
      <c r="C1792" s="49" t="s">
        <v>533</v>
      </c>
      <c r="D1792" s="50" t="s">
        <v>35</v>
      </c>
      <c r="E1792" s="51">
        <v>240</v>
      </c>
      <c r="F1792" s="48">
        <v>2019</v>
      </c>
      <c r="G1792" s="52" t="s">
        <v>36</v>
      </c>
      <c r="H1792" s="53"/>
      <c r="I1792" s="54">
        <v>742.50000000000011</v>
      </c>
      <c r="J1792" s="53"/>
      <c r="K1792" s="54">
        <v>558.14</v>
      </c>
      <c r="L1792" s="53"/>
      <c r="M1792" s="54">
        <v>669.06</v>
      </c>
      <c r="N1792" s="54">
        <f t="shared" si="430"/>
        <v>0</v>
      </c>
      <c r="O1792" s="54">
        <f t="shared" si="431"/>
        <v>0</v>
      </c>
      <c r="P1792" s="54">
        <f t="shared" si="432"/>
        <v>0</v>
      </c>
      <c r="Q1792">
        <f t="shared" si="433"/>
        <v>0</v>
      </c>
      <c r="R1792">
        <f t="shared" si="434"/>
        <v>0</v>
      </c>
      <c r="S1792">
        <f t="shared" si="435"/>
        <v>0</v>
      </c>
      <c r="Y1792" t="s">
        <v>52</v>
      </c>
      <c r="Z1792" t="s">
        <v>529</v>
      </c>
    </row>
    <row r="1793" spans="2:26" ht="15.75" hidden="1" outlineLevel="1" x14ac:dyDescent="0.25">
      <c r="B1793" s="48">
        <v>8</v>
      </c>
      <c r="C1793" s="49" t="s">
        <v>44</v>
      </c>
      <c r="D1793" s="50" t="s">
        <v>35</v>
      </c>
      <c r="E1793" s="51">
        <v>256</v>
      </c>
      <c r="F1793" s="48">
        <v>2017</v>
      </c>
      <c r="G1793" s="52" t="s">
        <v>36</v>
      </c>
      <c r="H1793" s="53"/>
      <c r="I1793" s="54">
        <v>686.40000000000009</v>
      </c>
      <c r="J1793" s="53"/>
      <c r="K1793" s="54">
        <v>515.66</v>
      </c>
      <c r="L1793" s="53"/>
      <c r="M1793" s="54">
        <v>618.31999999999994</v>
      </c>
      <c r="N1793" s="54">
        <f t="shared" si="430"/>
        <v>0</v>
      </c>
      <c r="O1793" s="54">
        <f t="shared" si="431"/>
        <v>0</v>
      </c>
      <c r="P1793" s="54">
        <f t="shared" si="432"/>
        <v>0</v>
      </c>
      <c r="Q1793">
        <f t="shared" si="433"/>
        <v>0</v>
      </c>
      <c r="R1793">
        <f t="shared" si="434"/>
        <v>0</v>
      </c>
      <c r="S1793">
        <f t="shared" si="435"/>
        <v>0</v>
      </c>
      <c r="Y1793" t="s">
        <v>257</v>
      </c>
      <c r="Z1793" t="s">
        <v>529</v>
      </c>
    </row>
    <row r="1794" spans="2:26" ht="15.75" hidden="1" outlineLevel="1" x14ac:dyDescent="0.25">
      <c r="B1794" s="48">
        <v>9</v>
      </c>
      <c r="C1794" s="49" t="s">
        <v>274</v>
      </c>
      <c r="D1794" s="50" t="s">
        <v>35</v>
      </c>
      <c r="E1794" s="51">
        <v>288</v>
      </c>
      <c r="F1794" s="48">
        <v>2017</v>
      </c>
      <c r="G1794" s="52" t="s">
        <v>36</v>
      </c>
      <c r="H1794" s="53"/>
      <c r="I1794" s="54">
        <v>837.1</v>
      </c>
      <c r="J1794" s="53"/>
      <c r="K1794" s="54">
        <v>628.93999999999994</v>
      </c>
      <c r="L1794" s="53"/>
      <c r="M1794" s="54">
        <v>754.02</v>
      </c>
      <c r="N1794" s="54">
        <f t="shared" si="430"/>
        <v>0</v>
      </c>
      <c r="O1794" s="54">
        <f t="shared" si="431"/>
        <v>0</v>
      </c>
      <c r="P1794" s="54">
        <f t="shared" si="432"/>
        <v>0</v>
      </c>
      <c r="Q1794">
        <f t="shared" si="433"/>
        <v>0</v>
      </c>
      <c r="R1794">
        <f t="shared" si="434"/>
        <v>0</v>
      </c>
      <c r="S1794">
        <f t="shared" si="435"/>
        <v>0</v>
      </c>
      <c r="Y1794" t="s">
        <v>259</v>
      </c>
      <c r="Z1794" t="s">
        <v>529</v>
      </c>
    </row>
    <row r="1795" spans="2:26" ht="15.75" hidden="1" outlineLevel="1" x14ac:dyDescent="0.25">
      <c r="B1795" s="48">
        <v>10</v>
      </c>
      <c r="C1795" s="49" t="s">
        <v>534</v>
      </c>
      <c r="D1795" s="50" t="s">
        <v>35</v>
      </c>
      <c r="E1795" s="51">
        <v>288</v>
      </c>
      <c r="F1795" s="48">
        <v>2018</v>
      </c>
      <c r="G1795" s="52" t="s">
        <v>36</v>
      </c>
      <c r="H1795" s="53"/>
      <c r="I1795" s="54">
        <v>742.50000000000011</v>
      </c>
      <c r="J1795" s="53"/>
      <c r="K1795" s="54">
        <v>558.14</v>
      </c>
      <c r="L1795" s="53"/>
      <c r="M1795" s="54">
        <v>669.06</v>
      </c>
      <c r="N1795" s="54">
        <f t="shared" si="430"/>
        <v>0</v>
      </c>
      <c r="O1795" s="54">
        <f t="shared" si="431"/>
        <v>0</v>
      </c>
      <c r="P1795" s="54">
        <f t="shared" si="432"/>
        <v>0</v>
      </c>
      <c r="Q1795">
        <f t="shared" si="433"/>
        <v>0</v>
      </c>
      <c r="R1795">
        <f t="shared" si="434"/>
        <v>0</v>
      </c>
      <c r="S1795">
        <f t="shared" si="435"/>
        <v>0</v>
      </c>
      <c r="Y1795" t="s">
        <v>52</v>
      </c>
      <c r="Z1795" t="s">
        <v>529</v>
      </c>
    </row>
    <row r="1796" spans="2:26" ht="30" hidden="1" outlineLevel="1" x14ac:dyDescent="0.25">
      <c r="B1796" s="48">
        <v>11</v>
      </c>
      <c r="C1796" s="49" t="s">
        <v>535</v>
      </c>
      <c r="D1796" s="50" t="s">
        <v>35</v>
      </c>
      <c r="E1796" s="51">
        <v>320</v>
      </c>
      <c r="F1796" s="48">
        <v>2019</v>
      </c>
      <c r="G1796" s="52" t="s">
        <v>36</v>
      </c>
      <c r="H1796" s="53"/>
      <c r="I1796" s="54">
        <v>742.50000000000011</v>
      </c>
      <c r="J1796" s="53"/>
      <c r="K1796" s="54">
        <v>558.14</v>
      </c>
      <c r="L1796" s="53"/>
      <c r="M1796" s="54">
        <v>669.06</v>
      </c>
      <c r="N1796" s="54">
        <f t="shared" si="430"/>
        <v>0</v>
      </c>
      <c r="O1796" s="54">
        <f t="shared" si="431"/>
        <v>0</v>
      </c>
      <c r="P1796" s="54">
        <f t="shared" si="432"/>
        <v>0</v>
      </c>
      <c r="Q1796">
        <f t="shared" si="433"/>
        <v>0</v>
      </c>
      <c r="R1796">
        <f t="shared" si="434"/>
        <v>0</v>
      </c>
      <c r="S1796">
        <f t="shared" si="435"/>
        <v>0</v>
      </c>
      <c r="Y1796" t="s">
        <v>52</v>
      </c>
      <c r="Z1796" t="s">
        <v>529</v>
      </c>
    </row>
    <row r="1797" spans="2:26" ht="15.75" hidden="1" outlineLevel="1" x14ac:dyDescent="0.25">
      <c r="B1797" s="48">
        <v>12</v>
      </c>
      <c r="C1797" s="49" t="s">
        <v>536</v>
      </c>
      <c r="D1797" s="50" t="s">
        <v>35</v>
      </c>
      <c r="E1797" s="51">
        <v>480</v>
      </c>
      <c r="F1797" s="48">
        <v>2017</v>
      </c>
      <c r="G1797" s="52" t="s">
        <v>36</v>
      </c>
      <c r="H1797" s="53"/>
      <c r="I1797" s="54">
        <v>887.7</v>
      </c>
      <c r="J1797" s="53"/>
      <c r="K1797" s="54">
        <v>667.88</v>
      </c>
      <c r="L1797" s="53"/>
      <c r="M1797" s="54">
        <v>800.04</v>
      </c>
      <c r="N1797" s="54">
        <f t="shared" si="430"/>
        <v>0</v>
      </c>
      <c r="O1797" s="54">
        <f t="shared" si="431"/>
        <v>0</v>
      </c>
      <c r="P1797" s="54">
        <f t="shared" si="432"/>
        <v>0</v>
      </c>
      <c r="Q1797">
        <f t="shared" si="433"/>
        <v>0</v>
      </c>
      <c r="R1797">
        <f t="shared" si="434"/>
        <v>0</v>
      </c>
      <c r="S1797">
        <f t="shared" si="435"/>
        <v>0</v>
      </c>
      <c r="Y1797" t="s">
        <v>175</v>
      </c>
      <c r="Z1797" t="s">
        <v>529</v>
      </c>
    </row>
    <row r="1798" spans="2:26" ht="18.75" hidden="1" outlineLevel="1" x14ac:dyDescent="0.25">
      <c r="B1798" s="93" t="s">
        <v>48</v>
      </c>
      <c r="C1798" s="94"/>
      <c r="D1798" s="94"/>
      <c r="E1798" s="94"/>
      <c r="F1798" s="94"/>
      <c r="G1798" s="94"/>
      <c r="H1798" s="94"/>
      <c r="I1798" s="94"/>
      <c r="J1798" s="94"/>
      <c r="K1798" s="94"/>
      <c r="L1798" s="94"/>
      <c r="M1798" s="94"/>
      <c r="N1798" s="94"/>
      <c r="O1798" s="94"/>
      <c r="P1798" s="95"/>
      <c r="Z1798" t="s">
        <v>529</v>
      </c>
    </row>
    <row r="1799" spans="2:26" ht="45" hidden="1" outlineLevel="1" x14ac:dyDescent="0.25">
      <c r="B1799" s="48">
        <v>1</v>
      </c>
      <c r="C1799" s="49" t="s">
        <v>537</v>
      </c>
      <c r="D1799" s="50" t="s">
        <v>35</v>
      </c>
      <c r="E1799" s="51">
        <v>336</v>
      </c>
      <c r="F1799" s="48">
        <v>2018</v>
      </c>
      <c r="G1799" s="52" t="s">
        <v>36</v>
      </c>
      <c r="H1799" s="53"/>
      <c r="I1799" s="54">
        <v>665.5</v>
      </c>
      <c r="J1799" s="53"/>
      <c r="K1799" s="54">
        <v>500.32</v>
      </c>
      <c r="L1799" s="53"/>
      <c r="M1799" s="54">
        <v>599.43999999999994</v>
      </c>
      <c r="N1799" s="54">
        <f>IF(F1799=2017,H1799*I1799+J1799*K1799+L1799*M1799,0)</f>
        <v>0</v>
      </c>
      <c r="O1799" s="54">
        <f>IF(F1799=2018,H1799*I1799+J1799*K1799+L1799*M1799,0)</f>
        <v>0</v>
      </c>
      <c r="P1799" s="54">
        <f>IF(F1799=2019,H1799*I1799+J1799*K1799+L1799*M1799,0)</f>
        <v>0</v>
      </c>
      <c r="Q1799">
        <f>H1799*I1799</f>
        <v>0</v>
      </c>
      <c r="R1799">
        <f>J1799*K1799</f>
        <v>0</v>
      </c>
      <c r="S1799">
        <f>L1799*M1799</f>
        <v>0</v>
      </c>
      <c r="Y1799" t="s">
        <v>538</v>
      </c>
      <c r="Z1799" t="s">
        <v>529</v>
      </c>
    </row>
    <row r="1800" spans="2:26" ht="75" hidden="1" outlineLevel="1" x14ac:dyDescent="0.25">
      <c r="B1800" s="48">
        <v>2</v>
      </c>
      <c r="C1800" s="49" t="s">
        <v>539</v>
      </c>
      <c r="D1800" s="50" t="s">
        <v>35</v>
      </c>
      <c r="E1800" s="51">
        <v>320</v>
      </c>
      <c r="F1800" s="48">
        <v>2019</v>
      </c>
      <c r="G1800" s="52" t="s">
        <v>36</v>
      </c>
      <c r="H1800" s="53"/>
      <c r="I1800" s="54">
        <v>742.50000000000011</v>
      </c>
      <c r="J1800" s="53"/>
      <c r="K1800" s="54">
        <v>558.14</v>
      </c>
      <c r="L1800" s="53"/>
      <c r="M1800" s="54">
        <v>669.06</v>
      </c>
      <c r="N1800" s="54">
        <f>IF(F1800=2017,H1800*I1800+J1800*K1800+L1800*M1800,0)</f>
        <v>0</v>
      </c>
      <c r="O1800" s="54">
        <f>IF(F1800=2018,H1800*I1800+J1800*K1800+L1800*M1800,0)</f>
        <v>0</v>
      </c>
      <c r="P1800" s="54">
        <f>IF(F1800=2019,H1800*I1800+J1800*K1800+L1800*M1800,0)</f>
        <v>0</v>
      </c>
      <c r="Q1800">
        <f>H1800*I1800</f>
        <v>0</v>
      </c>
      <c r="R1800">
        <f>J1800*K1800</f>
        <v>0</v>
      </c>
      <c r="S1800">
        <f>L1800*M1800</f>
        <v>0</v>
      </c>
      <c r="Y1800" t="s">
        <v>52</v>
      </c>
      <c r="Z1800" t="s">
        <v>529</v>
      </c>
    </row>
    <row r="1801" spans="2:26" ht="75" hidden="1" outlineLevel="1" x14ac:dyDescent="0.25">
      <c r="B1801" s="48">
        <v>3</v>
      </c>
      <c r="C1801" s="49" t="s">
        <v>540</v>
      </c>
      <c r="D1801" s="50" t="s">
        <v>35</v>
      </c>
      <c r="E1801" s="51">
        <v>288</v>
      </c>
      <c r="F1801" s="48">
        <v>2017</v>
      </c>
      <c r="G1801" s="52" t="s">
        <v>36</v>
      </c>
      <c r="H1801" s="53"/>
      <c r="I1801" s="54">
        <v>917.40000000000009</v>
      </c>
      <c r="J1801" s="53"/>
      <c r="K1801" s="54">
        <v>690.3</v>
      </c>
      <c r="L1801" s="53"/>
      <c r="M1801" s="54">
        <v>826</v>
      </c>
      <c r="N1801" s="54">
        <f>IF(F1801=2017,H1801*I1801+J1801*K1801+L1801*M1801,0)</f>
        <v>0</v>
      </c>
      <c r="O1801" s="54">
        <f>IF(F1801=2018,H1801*I1801+J1801*K1801+L1801*M1801,0)</f>
        <v>0</v>
      </c>
      <c r="P1801" s="54">
        <f>IF(F1801=2019,H1801*I1801+J1801*K1801+L1801*M1801,0)</f>
        <v>0</v>
      </c>
      <c r="Q1801">
        <f>H1801*I1801</f>
        <v>0</v>
      </c>
      <c r="R1801">
        <f>J1801*K1801</f>
        <v>0</v>
      </c>
      <c r="S1801">
        <f>L1801*M1801</f>
        <v>0</v>
      </c>
      <c r="Y1801" t="s">
        <v>541</v>
      </c>
      <c r="Z1801" t="s">
        <v>529</v>
      </c>
    </row>
    <row r="1802" spans="2:26" ht="60" hidden="1" outlineLevel="1" x14ac:dyDescent="0.25">
      <c r="B1802" s="48">
        <v>4</v>
      </c>
      <c r="C1802" s="49" t="s">
        <v>542</v>
      </c>
      <c r="D1802" s="50" t="s">
        <v>35</v>
      </c>
      <c r="E1802" s="51">
        <v>320</v>
      </c>
      <c r="F1802" s="48">
        <v>2019</v>
      </c>
      <c r="G1802" s="52" t="s">
        <v>36</v>
      </c>
      <c r="H1802" s="53"/>
      <c r="I1802" s="54">
        <v>742.50000000000011</v>
      </c>
      <c r="J1802" s="53"/>
      <c r="K1802" s="54">
        <v>558.14</v>
      </c>
      <c r="L1802" s="53"/>
      <c r="M1802" s="54">
        <v>669.06</v>
      </c>
      <c r="N1802" s="54">
        <f>IF(F1802=2017,H1802*I1802+J1802*K1802+L1802*M1802,0)</f>
        <v>0</v>
      </c>
      <c r="O1802" s="54">
        <f>IF(F1802=2018,H1802*I1802+J1802*K1802+L1802*M1802,0)</f>
        <v>0</v>
      </c>
      <c r="P1802" s="54">
        <f>IF(F1802=2019,H1802*I1802+J1802*K1802+L1802*M1802,0)</f>
        <v>0</v>
      </c>
      <c r="Q1802">
        <f>H1802*I1802</f>
        <v>0</v>
      </c>
      <c r="R1802">
        <f>J1802*K1802</f>
        <v>0</v>
      </c>
      <c r="S1802">
        <f>L1802*M1802</f>
        <v>0</v>
      </c>
      <c r="Y1802" t="s">
        <v>52</v>
      </c>
      <c r="Z1802" t="s">
        <v>529</v>
      </c>
    </row>
    <row r="1803" spans="2:26" hidden="1" outlineLevel="1" x14ac:dyDescent="0.25">
      <c r="Z1803" t="s">
        <v>529</v>
      </c>
    </row>
    <row r="1804" spans="2:26" ht="18.75" hidden="1" outlineLevel="1" x14ac:dyDescent="0.25">
      <c r="B1804" s="39" t="s">
        <v>68</v>
      </c>
      <c r="C1804" s="40"/>
      <c r="D1804" s="55"/>
      <c r="E1804" s="41"/>
      <c r="F1804" s="56"/>
      <c r="G1804" s="40"/>
      <c r="H1804" s="41"/>
      <c r="I1804" s="42"/>
      <c r="J1804" s="56"/>
      <c r="K1804" s="42"/>
      <c r="L1804" s="41"/>
      <c r="M1804" s="42"/>
      <c r="N1804" s="41"/>
      <c r="O1804" s="41"/>
      <c r="P1804" s="56"/>
      <c r="Z1804" t="s">
        <v>529</v>
      </c>
    </row>
    <row r="1805" spans="2:26" ht="51" hidden="1" outlineLevel="1" x14ac:dyDescent="0.25">
      <c r="B1805" s="43" t="s">
        <v>23</v>
      </c>
      <c r="C1805" s="44" t="s">
        <v>24</v>
      </c>
      <c r="D1805" s="44" t="s">
        <v>25</v>
      </c>
      <c r="E1805" s="44" t="s">
        <v>26</v>
      </c>
      <c r="F1805" s="44" t="s">
        <v>27</v>
      </c>
      <c r="G1805" s="44" t="s">
        <v>28</v>
      </c>
      <c r="H1805" s="44" t="s">
        <v>69</v>
      </c>
      <c r="I1805" s="45" t="s">
        <v>69</v>
      </c>
      <c r="J1805" s="44" t="s">
        <v>622</v>
      </c>
      <c r="K1805" s="45" t="s">
        <v>70</v>
      </c>
      <c r="L1805" s="44" t="s">
        <v>623</v>
      </c>
      <c r="M1805" s="45" t="s">
        <v>71</v>
      </c>
      <c r="N1805" s="46">
        <v>2017</v>
      </c>
      <c r="O1805" s="46">
        <v>2018</v>
      </c>
      <c r="P1805" s="47">
        <v>2019</v>
      </c>
      <c r="Z1805" t="s">
        <v>529</v>
      </c>
    </row>
    <row r="1806" spans="2:26" ht="18.75" hidden="1" outlineLevel="1" x14ac:dyDescent="0.25">
      <c r="B1806" s="93" t="s">
        <v>87</v>
      </c>
      <c r="C1806" s="94"/>
      <c r="D1806" s="94"/>
      <c r="E1806" s="94"/>
      <c r="F1806" s="94"/>
      <c r="G1806" s="94"/>
      <c r="H1806" s="94"/>
      <c r="I1806" s="94"/>
      <c r="J1806" s="94"/>
      <c r="K1806" s="94"/>
      <c r="L1806" s="94"/>
      <c r="M1806" s="94"/>
      <c r="N1806" s="94"/>
      <c r="O1806" s="94"/>
      <c r="P1806" s="95"/>
      <c r="Z1806" t="s">
        <v>529</v>
      </c>
    </row>
    <row r="1807" spans="2:26" ht="30" hidden="1" outlineLevel="1" x14ac:dyDescent="0.25">
      <c r="B1807" s="48">
        <v>1</v>
      </c>
      <c r="C1807" s="49" t="s">
        <v>530</v>
      </c>
      <c r="D1807" s="50" t="s">
        <v>72</v>
      </c>
      <c r="E1807" s="51"/>
      <c r="F1807" s="48">
        <v>2017</v>
      </c>
      <c r="G1807" s="52" t="s">
        <v>73</v>
      </c>
      <c r="H1807" s="57" t="s">
        <v>69</v>
      </c>
      <c r="I1807" s="58" t="s">
        <v>69</v>
      </c>
      <c r="J1807" s="53"/>
      <c r="K1807" s="54">
        <v>757</v>
      </c>
      <c r="L1807" s="53"/>
      <c r="M1807" s="54">
        <v>907</v>
      </c>
      <c r="N1807" s="59">
        <f>IF(F1807=2017,J1807*K1807+L1807*M1807,0)</f>
        <v>0</v>
      </c>
      <c r="O1807" s="54">
        <f>IF(F1807=2018,J1807*K1807+L1807*M1807,0)</f>
        <v>0</v>
      </c>
      <c r="P1807" s="54">
        <f>IF(F1807=2019,J1807*K1807+L1807*M1807,0)</f>
        <v>0</v>
      </c>
      <c r="T1807">
        <f>J1807*K1807</f>
        <v>0</v>
      </c>
      <c r="U1807">
        <f>L1807*M1807</f>
        <v>0</v>
      </c>
      <c r="Y1807">
        <v>6517649</v>
      </c>
      <c r="Z1807" t="s">
        <v>529</v>
      </c>
    </row>
    <row r="1808" spans="2:26" ht="30" hidden="1" outlineLevel="1" x14ac:dyDescent="0.25">
      <c r="B1808" s="48">
        <v>2</v>
      </c>
      <c r="C1808" s="49" t="s">
        <v>531</v>
      </c>
      <c r="D1808" s="50" t="s">
        <v>72</v>
      </c>
      <c r="E1808" s="51"/>
      <c r="F1808" s="48">
        <v>2017</v>
      </c>
      <c r="G1808" s="52" t="s">
        <v>73</v>
      </c>
      <c r="H1808" s="57" t="s">
        <v>69</v>
      </c>
      <c r="I1808" s="58" t="s">
        <v>69</v>
      </c>
      <c r="J1808" s="53"/>
      <c r="K1808" s="54">
        <v>466</v>
      </c>
      <c r="L1808" s="53"/>
      <c r="M1808" s="54">
        <v>559</v>
      </c>
      <c r="N1808" s="59">
        <f>IF(F1808=2017,J1808*K1808+L1808*M1808,0)</f>
        <v>0</v>
      </c>
      <c r="O1808" s="54">
        <f>IF(F1808=2018,J1808*K1808+L1808*M1808,0)</f>
        <v>0</v>
      </c>
      <c r="P1808" s="54">
        <f>IF(F1808=2019,J1808*K1808+L1808*M1808,0)</f>
        <v>0</v>
      </c>
      <c r="T1808">
        <f>J1808*K1808</f>
        <v>0</v>
      </c>
      <c r="U1808">
        <f>L1808*M1808</f>
        <v>0</v>
      </c>
      <c r="Y1808" t="s">
        <v>52</v>
      </c>
      <c r="Z1808" t="s">
        <v>529</v>
      </c>
    </row>
    <row r="1809" spans="2:26" ht="30" hidden="1" outlineLevel="1" x14ac:dyDescent="0.25">
      <c r="B1809" s="48">
        <v>3</v>
      </c>
      <c r="C1809" s="49" t="s">
        <v>226</v>
      </c>
      <c r="D1809" s="50" t="s">
        <v>72</v>
      </c>
      <c r="E1809" s="51"/>
      <c r="F1809" s="48">
        <v>2017</v>
      </c>
      <c r="G1809" s="52" t="s">
        <v>73</v>
      </c>
      <c r="H1809" s="57" t="s">
        <v>69</v>
      </c>
      <c r="I1809" s="58" t="s">
        <v>69</v>
      </c>
      <c r="J1809" s="53"/>
      <c r="K1809" s="54">
        <v>777</v>
      </c>
      <c r="L1809" s="53"/>
      <c r="M1809" s="54">
        <v>932</v>
      </c>
      <c r="N1809" s="59">
        <f>IF(F1809=2017,J1809*K1809+L1809*M1809,0)</f>
        <v>0</v>
      </c>
      <c r="O1809" s="54">
        <f>IF(F1809=2018,J1809*K1809+L1809*M1809,0)</f>
        <v>0</v>
      </c>
      <c r="P1809" s="54">
        <f>IF(F1809=2019,J1809*K1809+L1809*M1809,0)</f>
        <v>0</v>
      </c>
      <c r="T1809">
        <f>J1809*K1809</f>
        <v>0</v>
      </c>
      <c r="U1809">
        <f>L1809*M1809</f>
        <v>0</v>
      </c>
      <c r="Y1809" t="s">
        <v>52</v>
      </c>
      <c r="Z1809" t="s">
        <v>529</v>
      </c>
    </row>
    <row r="1810" spans="2:26" ht="18.75" hidden="1" outlineLevel="1" x14ac:dyDescent="0.25">
      <c r="B1810" s="93" t="s">
        <v>33</v>
      </c>
      <c r="C1810" s="94"/>
      <c r="D1810" s="94"/>
      <c r="E1810" s="94"/>
      <c r="F1810" s="94"/>
      <c r="G1810" s="94"/>
      <c r="H1810" s="94"/>
      <c r="I1810" s="94"/>
      <c r="J1810" s="94"/>
      <c r="K1810" s="94"/>
      <c r="L1810" s="94"/>
      <c r="M1810" s="94"/>
      <c r="N1810" s="94"/>
      <c r="O1810" s="94"/>
      <c r="P1810" s="95"/>
      <c r="Z1810" t="s">
        <v>529</v>
      </c>
    </row>
    <row r="1811" spans="2:26" ht="30" hidden="1" outlineLevel="1" x14ac:dyDescent="0.25">
      <c r="B1811" s="48">
        <v>1</v>
      </c>
      <c r="C1811" s="49" t="s">
        <v>532</v>
      </c>
      <c r="D1811" s="50" t="s">
        <v>72</v>
      </c>
      <c r="E1811" s="51"/>
      <c r="F1811" s="48">
        <v>2019</v>
      </c>
      <c r="G1811" s="52" t="s">
        <v>73</v>
      </c>
      <c r="H1811" s="57" t="s">
        <v>69</v>
      </c>
      <c r="I1811" s="58" t="s">
        <v>69</v>
      </c>
      <c r="J1811" s="53"/>
      <c r="K1811" s="54">
        <v>794</v>
      </c>
      <c r="L1811" s="53"/>
      <c r="M1811" s="54">
        <v>951</v>
      </c>
      <c r="N1811" s="59">
        <f t="shared" ref="N1811:N1821" si="436">IF(F1811=2017,J1811*K1811+L1811*M1811,0)</f>
        <v>0</v>
      </c>
      <c r="O1811" s="54">
        <f t="shared" ref="O1811:O1821" si="437">IF(F1811=2018,J1811*K1811+L1811*M1811,0)</f>
        <v>0</v>
      </c>
      <c r="P1811" s="54">
        <f t="shared" ref="P1811:P1821" si="438">IF(F1811=2019,J1811*K1811+L1811*M1811,0)</f>
        <v>0</v>
      </c>
      <c r="T1811">
        <f t="shared" ref="T1811:T1821" si="439">J1811*K1811</f>
        <v>0</v>
      </c>
      <c r="U1811">
        <f t="shared" ref="U1811:U1821" si="440">L1811*M1811</f>
        <v>0</v>
      </c>
      <c r="Y1811" t="s">
        <v>52</v>
      </c>
      <c r="Z1811" t="s">
        <v>529</v>
      </c>
    </row>
    <row r="1812" spans="2:26" ht="30" hidden="1" outlineLevel="1" x14ac:dyDescent="0.25">
      <c r="B1812" s="48">
        <v>2</v>
      </c>
      <c r="C1812" s="49" t="s">
        <v>34</v>
      </c>
      <c r="D1812" s="50" t="s">
        <v>72</v>
      </c>
      <c r="E1812" s="51"/>
      <c r="F1812" s="48">
        <v>2017</v>
      </c>
      <c r="G1812" s="52" t="s">
        <v>73</v>
      </c>
      <c r="H1812" s="57" t="s">
        <v>69</v>
      </c>
      <c r="I1812" s="58" t="s">
        <v>69</v>
      </c>
      <c r="J1812" s="53"/>
      <c r="K1812" s="54">
        <v>658</v>
      </c>
      <c r="L1812" s="53"/>
      <c r="M1812" s="54">
        <v>789</v>
      </c>
      <c r="N1812" s="59">
        <f t="shared" si="436"/>
        <v>0</v>
      </c>
      <c r="O1812" s="54">
        <f t="shared" si="437"/>
        <v>0</v>
      </c>
      <c r="P1812" s="54">
        <f t="shared" si="438"/>
        <v>0</v>
      </c>
      <c r="T1812">
        <f t="shared" si="439"/>
        <v>0</v>
      </c>
      <c r="U1812">
        <f t="shared" si="440"/>
        <v>0</v>
      </c>
      <c r="Y1812" t="s">
        <v>52</v>
      </c>
      <c r="Z1812" t="s">
        <v>529</v>
      </c>
    </row>
    <row r="1813" spans="2:26" ht="30" hidden="1" outlineLevel="1" x14ac:dyDescent="0.25">
      <c r="B1813" s="48">
        <v>3</v>
      </c>
      <c r="C1813" s="49" t="s">
        <v>249</v>
      </c>
      <c r="D1813" s="50" t="s">
        <v>72</v>
      </c>
      <c r="E1813" s="51"/>
      <c r="F1813" s="48">
        <v>2017</v>
      </c>
      <c r="G1813" s="52" t="s">
        <v>73</v>
      </c>
      <c r="H1813" s="57" t="s">
        <v>69</v>
      </c>
      <c r="I1813" s="58" t="s">
        <v>69</v>
      </c>
      <c r="J1813" s="53"/>
      <c r="K1813" s="54">
        <v>707</v>
      </c>
      <c r="L1813" s="53"/>
      <c r="M1813" s="54">
        <v>847</v>
      </c>
      <c r="N1813" s="59">
        <f t="shared" si="436"/>
        <v>0</v>
      </c>
      <c r="O1813" s="54">
        <f t="shared" si="437"/>
        <v>0</v>
      </c>
      <c r="P1813" s="54">
        <f t="shared" si="438"/>
        <v>0</v>
      </c>
      <c r="T1813">
        <f t="shared" si="439"/>
        <v>0</v>
      </c>
      <c r="U1813">
        <f t="shared" si="440"/>
        <v>0</v>
      </c>
      <c r="Y1813" t="s">
        <v>267</v>
      </c>
      <c r="Z1813" t="s">
        <v>529</v>
      </c>
    </row>
    <row r="1814" spans="2:26" ht="30" hidden="1" outlineLevel="1" x14ac:dyDescent="0.25">
      <c r="B1814" s="48">
        <v>4</v>
      </c>
      <c r="C1814" s="49" t="s">
        <v>42</v>
      </c>
      <c r="D1814" s="50" t="s">
        <v>72</v>
      </c>
      <c r="E1814" s="51"/>
      <c r="F1814" s="48">
        <v>2017</v>
      </c>
      <c r="G1814" s="52" t="s">
        <v>73</v>
      </c>
      <c r="H1814" s="57" t="s">
        <v>69</v>
      </c>
      <c r="I1814" s="58" t="s">
        <v>69</v>
      </c>
      <c r="J1814" s="53"/>
      <c r="K1814" s="54">
        <v>693</v>
      </c>
      <c r="L1814" s="53"/>
      <c r="M1814" s="54">
        <v>832</v>
      </c>
      <c r="N1814" s="59">
        <f t="shared" si="436"/>
        <v>0</v>
      </c>
      <c r="O1814" s="54">
        <f t="shared" si="437"/>
        <v>0</v>
      </c>
      <c r="P1814" s="54">
        <f t="shared" si="438"/>
        <v>0</v>
      </c>
      <c r="T1814">
        <f t="shared" si="439"/>
        <v>0</v>
      </c>
      <c r="U1814">
        <f t="shared" si="440"/>
        <v>0</v>
      </c>
      <c r="Y1814" t="s">
        <v>52</v>
      </c>
      <c r="Z1814" t="s">
        <v>529</v>
      </c>
    </row>
    <row r="1815" spans="2:26" ht="30" hidden="1" outlineLevel="1" x14ac:dyDescent="0.25">
      <c r="B1815" s="48">
        <v>5</v>
      </c>
      <c r="C1815" s="49" t="s">
        <v>167</v>
      </c>
      <c r="D1815" s="50" t="s">
        <v>72</v>
      </c>
      <c r="E1815" s="51"/>
      <c r="F1815" s="48">
        <v>2018</v>
      </c>
      <c r="G1815" s="52" t="s">
        <v>73</v>
      </c>
      <c r="H1815" s="57" t="s">
        <v>69</v>
      </c>
      <c r="I1815" s="58" t="s">
        <v>69</v>
      </c>
      <c r="J1815" s="53"/>
      <c r="K1815" s="54">
        <v>698</v>
      </c>
      <c r="L1815" s="53"/>
      <c r="M1815" s="54">
        <v>836</v>
      </c>
      <c r="N1815" s="59">
        <f t="shared" si="436"/>
        <v>0</v>
      </c>
      <c r="O1815" s="54">
        <f t="shared" si="437"/>
        <v>0</v>
      </c>
      <c r="P1815" s="54">
        <f t="shared" si="438"/>
        <v>0</v>
      </c>
      <c r="T1815">
        <f t="shared" si="439"/>
        <v>0</v>
      </c>
      <c r="U1815">
        <f t="shared" si="440"/>
        <v>0</v>
      </c>
      <c r="Y1815" t="s">
        <v>52</v>
      </c>
      <c r="Z1815" t="s">
        <v>529</v>
      </c>
    </row>
    <row r="1816" spans="2:26" ht="30" hidden="1" outlineLevel="1" x14ac:dyDescent="0.25">
      <c r="B1816" s="48">
        <v>6</v>
      </c>
      <c r="C1816" s="49" t="s">
        <v>533</v>
      </c>
      <c r="D1816" s="50" t="s">
        <v>72</v>
      </c>
      <c r="E1816" s="51"/>
      <c r="F1816" s="48">
        <v>2019</v>
      </c>
      <c r="G1816" s="52" t="s">
        <v>73</v>
      </c>
      <c r="H1816" s="57" t="s">
        <v>69</v>
      </c>
      <c r="I1816" s="58" t="s">
        <v>69</v>
      </c>
      <c r="J1816" s="53"/>
      <c r="K1816" s="54">
        <v>698</v>
      </c>
      <c r="L1816" s="53"/>
      <c r="M1816" s="54">
        <v>836</v>
      </c>
      <c r="N1816" s="59">
        <f t="shared" si="436"/>
        <v>0</v>
      </c>
      <c r="O1816" s="54">
        <f t="shared" si="437"/>
        <v>0</v>
      </c>
      <c r="P1816" s="54">
        <f t="shared" si="438"/>
        <v>0</v>
      </c>
      <c r="T1816">
        <f t="shared" si="439"/>
        <v>0</v>
      </c>
      <c r="U1816">
        <f t="shared" si="440"/>
        <v>0</v>
      </c>
      <c r="Y1816" t="s">
        <v>52</v>
      </c>
      <c r="Z1816" t="s">
        <v>529</v>
      </c>
    </row>
    <row r="1817" spans="2:26" ht="30" hidden="1" outlineLevel="1" x14ac:dyDescent="0.25">
      <c r="B1817" s="48">
        <v>7</v>
      </c>
      <c r="C1817" s="49" t="s">
        <v>44</v>
      </c>
      <c r="D1817" s="50" t="s">
        <v>72</v>
      </c>
      <c r="E1817" s="51"/>
      <c r="F1817" s="48">
        <v>2017</v>
      </c>
      <c r="G1817" s="52" t="s">
        <v>73</v>
      </c>
      <c r="H1817" s="57" t="s">
        <v>69</v>
      </c>
      <c r="I1817" s="58" t="s">
        <v>69</v>
      </c>
      <c r="J1817" s="53"/>
      <c r="K1817" s="54">
        <v>645</v>
      </c>
      <c r="L1817" s="53"/>
      <c r="M1817" s="54">
        <v>773</v>
      </c>
      <c r="N1817" s="59">
        <f t="shared" si="436"/>
        <v>0</v>
      </c>
      <c r="O1817" s="54">
        <f t="shared" si="437"/>
        <v>0</v>
      </c>
      <c r="P1817" s="54">
        <f t="shared" si="438"/>
        <v>0</v>
      </c>
      <c r="T1817">
        <f t="shared" si="439"/>
        <v>0</v>
      </c>
      <c r="U1817">
        <f t="shared" si="440"/>
        <v>0</v>
      </c>
      <c r="Y1817" t="s">
        <v>52</v>
      </c>
      <c r="Z1817" t="s">
        <v>529</v>
      </c>
    </row>
    <row r="1818" spans="2:26" ht="30" hidden="1" outlineLevel="1" x14ac:dyDescent="0.25">
      <c r="B1818" s="48">
        <v>8</v>
      </c>
      <c r="C1818" s="49" t="s">
        <v>274</v>
      </c>
      <c r="D1818" s="50" t="s">
        <v>72</v>
      </c>
      <c r="E1818" s="51"/>
      <c r="F1818" s="48">
        <v>2017</v>
      </c>
      <c r="G1818" s="52" t="s">
        <v>73</v>
      </c>
      <c r="H1818" s="57" t="s">
        <v>69</v>
      </c>
      <c r="I1818" s="58" t="s">
        <v>69</v>
      </c>
      <c r="J1818" s="53"/>
      <c r="K1818" s="54">
        <v>786</v>
      </c>
      <c r="L1818" s="53"/>
      <c r="M1818" s="54">
        <v>943</v>
      </c>
      <c r="N1818" s="59">
        <f t="shared" si="436"/>
        <v>0</v>
      </c>
      <c r="O1818" s="54">
        <f t="shared" si="437"/>
        <v>0</v>
      </c>
      <c r="P1818" s="54">
        <f t="shared" si="438"/>
        <v>0</v>
      </c>
      <c r="T1818">
        <f t="shared" si="439"/>
        <v>0</v>
      </c>
      <c r="U1818">
        <f t="shared" si="440"/>
        <v>0</v>
      </c>
      <c r="Y1818" t="s">
        <v>52</v>
      </c>
      <c r="Z1818" t="s">
        <v>529</v>
      </c>
    </row>
    <row r="1819" spans="2:26" ht="30" hidden="1" outlineLevel="1" x14ac:dyDescent="0.25">
      <c r="B1819" s="48">
        <v>9</v>
      </c>
      <c r="C1819" s="49" t="s">
        <v>534</v>
      </c>
      <c r="D1819" s="50" t="s">
        <v>72</v>
      </c>
      <c r="E1819" s="51"/>
      <c r="F1819" s="48">
        <v>2019</v>
      </c>
      <c r="G1819" s="52" t="s">
        <v>73</v>
      </c>
      <c r="H1819" s="57" t="s">
        <v>69</v>
      </c>
      <c r="I1819" s="58" t="s">
        <v>69</v>
      </c>
      <c r="J1819" s="53"/>
      <c r="K1819" s="54">
        <v>698</v>
      </c>
      <c r="L1819" s="53"/>
      <c r="M1819" s="54">
        <v>836</v>
      </c>
      <c r="N1819" s="59">
        <f t="shared" si="436"/>
        <v>0</v>
      </c>
      <c r="O1819" s="54">
        <f t="shared" si="437"/>
        <v>0</v>
      </c>
      <c r="P1819" s="54">
        <f t="shared" si="438"/>
        <v>0</v>
      </c>
      <c r="T1819">
        <f t="shared" si="439"/>
        <v>0</v>
      </c>
      <c r="U1819">
        <f t="shared" si="440"/>
        <v>0</v>
      </c>
      <c r="Y1819" t="s">
        <v>52</v>
      </c>
      <c r="Z1819" t="s">
        <v>529</v>
      </c>
    </row>
    <row r="1820" spans="2:26" ht="30" hidden="1" outlineLevel="1" x14ac:dyDescent="0.25">
      <c r="B1820" s="48">
        <v>10</v>
      </c>
      <c r="C1820" s="49" t="s">
        <v>535</v>
      </c>
      <c r="D1820" s="50" t="s">
        <v>72</v>
      </c>
      <c r="E1820" s="51"/>
      <c r="F1820" s="48">
        <v>2019</v>
      </c>
      <c r="G1820" s="52" t="s">
        <v>73</v>
      </c>
      <c r="H1820" s="57" t="s">
        <v>69</v>
      </c>
      <c r="I1820" s="58" t="s">
        <v>69</v>
      </c>
      <c r="J1820" s="53"/>
      <c r="K1820" s="54">
        <v>698</v>
      </c>
      <c r="L1820" s="53"/>
      <c r="M1820" s="54">
        <v>836</v>
      </c>
      <c r="N1820" s="59">
        <f t="shared" si="436"/>
        <v>0</v>
      </c>
      <c r="O1820" s="54">
        <f t="shared" si="437"/>
        <v>0</v>
      </c>
      <c r="P1820" s="54">
        <f t="shared" si="438"/>
        <v>0</v>
      </c>
      <c r="T1820">
        <f t="shared" si="439"/>
        <v>0</v>
      </c>
      <c r="U1820">
        <f t="shared" si="440"/>
        <v>0</v>
      </c>
      <c r="Y1820" t="s">
        <v>52</v>
      </c>
      <c r="Z1820" t="s">
        <v>529</v>
      </c>
    </row>
    <row r="1821" spans="2:26" ht="30" hidden="1" outlineLevel="1" x14ac:dyDescent="0.25">
      <c r="B1821" s="48">
        <v>11</v>
      </c>
      <c r="C1821" s="49" t="s">
        <v>536</v>
      </c>
      <c r="D1821" s="50" t="s">
        <v>72</v>
      </c>
      <c r="E1821" s="51"/>
      <c r="F1821" s="48">
        <v>2017</v>
      </c>
      <c r="G1821" s="52" t="s">
        <v>73</v>
      </c>
      <c r="H1821" s="57" t="s">
        <v>69</v>
      </c>
      <c r="I1821" s="58" t="s">
        <v>69</v>
      </c>
      <c r="J1821" s="53"/>
      <c r="K1821" s="54">
        <v>835</v>
      </c>
      <c r="L1821" s="53"/>
      <c r="M1821" s="54">
        <v>1000</v>
      </c>
      <c r="N1821" s="59">
        <f t="shared" si="436"/>
        <v>0</v>
      </c>
      <c r="O1821" s="54">
        <f t="shared" si="437"/>
        <v>0</v>
      </c>
      <c r="P1821" s="54">
        <f t="shared" si="438"/>
        <v>0</v>
      </c>
      <c r="T1821">
        <f t="shared" si="439"/>
        <v>0</v>
      </c>
      <c r="U1821">
        <f t="shared" si="440"/>
        <v>0</v>
      </c>
      <c r="Y1821" t="s">
        <v>180</v>
      </c>
      <c r="Z1821" t="s">
        <v>529</v>
      </c>
    </row>
    <row r="1822" spans="2:26" ht="18.75" hidden="1" outlineLevel="1" x14ac:dyDescent="0.25">
      <c r="B1822" s="93" t="s">
        <v>48</v>
      </c>
      <c r="C1822" s="94"/>
      <c r="D1822" s="94"/>
      <c r="E1822" s="94"/>
      <c r="F1822" s="94"/>
      <c r="G1822" s="94"/>
      <c r="H1822" s="94"/>
      <c r="I1822" s="94"/>
      <c r="J1822" s="94"/>
      <c r="K1822" s="94"/>
      <c r="L1822" s="94"/>
      <c r="M1822" s="94"/>
      <c r="N1822" s="94"/>
      <c r="O1822" s="94"/>
      <c r="P1822" s="95"/>
      <c r="Z1822" t="s">
        <v>529</v>
      </c>
    </row>
    <row r="1823" spans="2:26" ht="45" hidden="1" outlineLevel="1" x14ac:dyDescent="0.25">
      <c r="B1823" s="48">
        <v>1</v>
      </c>
      <c r="C1823" s="49" t="s">
        <v>537</v>
      </c>
      <c r="D1823" s="50" t="s">
        <v>72</v>
      </c>
      <c r="E1823" s="51"/>
      <c r="F1823" s="48">
        <v>2018</v>
      </c>
      <c r="G1823" s="52" t="s">
        <v>73</v>
      </c>
      <c r="H1823" s="57" t="s">
        <v>69</v>
      </c>
      <c r="I1823" s="58" t="s">
        <v>69</v>
      </c>
      <c r="J1823" s="53"/>
      <c r="K1823" s="54">
        <v>625</v>
      </c>
      <c r="L1823" s="53"/>
      <c r="M1823" s="54">
        <v>749</v>
      </c>
      <c r="N1823" s="59">
        <f>IF(F1823=2017,J1823*K1823+L1823*M1823,0)</f>
        <v>0</v>
      </c>
      <c r="O1823" s="54">
        <f>IF(F1823=2018,J1823*K1823+L1823*M1823,0)</f>
        <v>0</v>
      </c>
      <c r="P1823" s="54">
        <f>IF(F1823=2019,J1823*K1823+L1823*M1823,0)</f>
        <v>0</v>
      </c>
      <c r="T1823">
        <f>J1823*K1823</f>
        <v>0</v>
      </c>
      <c r="U1823">
        <f>L1823*M1823</f>
        <v>0</v>
      </c>
      <c r="Y1823" t="s">
        <v>52</v>
      </c>
      <c r="Z1823" t="s">
        <v>529</v>
      </c>
    </row>
    <row r="1824" spans="2:26" ht="75" hidden="1" outlineLevel="1" x14ac:dyDescent="0.25">
      <c r="B1824" s="48">
        <v>2</v>
      </c>
      <c r="C1824" s="49" t="s">
        <v>539</v>
      </c>
      <c r="D1824" s="50" t="s">
        <v>72</v>
      </c>
      <c r="E1824" s="51"/>
      <c r="F1824" s="48">
        <v>2019</v>
      </c>
      <c r="G1824" s="52" t="s">
        <v>73</v>
      </c>
      <c r="H1824" s="57" t="s">
        <v>69</v>
      </c>
      <c r="I1824" s="58" t="s">
        <v>69</v>
      </c>
      <c r="J1824" s="53"/>
      <c r="K1824" s="54">
        <v>698</v>
      </c>
      <c r="L1824" s="53"/>
      <c r="M1824" s="54">
        <v>836</v>
      </c>
      <c r="N1824" s="59">
        <f>IF(F1824=2017,J1824*K1824+L1824*M1824,0)</f>
        <v>0</v>
      </c>
      <c r="O1824" s="54">
        <f>IF(F1824=2018,J1824*K1824+L1824*M1824,0)</f>
        <v>0</v>
      </c>
      <c r="P1824" s="54">
        <f>IF(F1824=2019,J1824*K1824+L1824*M1824,0)</f>
        <v>0</v>
      </c>
      <c r="T1824">
        <f>J1824*K1824</f>
        <v>0</v>
      </c>
      <c r="U1824">
        <f>L1824*M1824</f>
        <v>0</v>
      </c>
      <c r="Y1824" t="s">
        <v>52</v>
      </c>
      <c r="Z1824" t="s">
        <v>529</v>
      </c>
    </row>
    <row r="1825" spans="2:26" ht="75" hidden="1" outlineLevel="1" x14ac:dyDescent="0.25">
      <c r="B1825" s="48">
        <v>3</v>
      </c>
      <c r="C1825" s="49" t="s">
        <v>540</v>
      </c>
      <c r="D1825" s="50" t="s">
        <v>72</v>
      </c>
      <c r="E1825" s="51"/>
      <c r="F1825" s="48">
        <v>2017</v>
      </c>
      <c r="G1825" s="52" t="s">
        <v>73</v>
      </c>
      <c r="H1825" s="57" t="s">
        <v>69</v>
      </c>
      <c r="I1825" s="58" t="s">
        <v>69</v>
      </c>
      <c r="J1825" s="53"/>
      <c r="K1825" s="54">
        <v>863</v>
      </c>
      <c r="L1825" s="53"/>
      <c r="M1825" s="54">
        <v>1033</v>
      </c>
      <c r="N1825" s="59">
        <f>IF(F1825=2017,J1825*K1825+L1825*M1825,0)</f>
        <v>0</v>
      </c>
      <c r="O1825" s="54">
        <f>IF(F1825=2018,J1825*K1825+L1825*M1825,0)</f>
        <v>0</v>
      </c>
      <c r="P1825" s="54">
        <f>IF(F1825=2019,J1825*K1825+L1825*M1825,0)</f>
        <v>0</v>
      </c>
      <c r="T1825">
        <f>J1825*K1825</f>
        <v>0</v>
      </c>
      <c r="U1825">
        <f>L1825*M1825</f>
        <v>0</v>
      </c>
      <c r="Y1825" t="s">
        <v>52</v>
      </c>
      <c r="Z1825" t="s">
        <v>529</v>
      </c>
    </row>
    <row r="1826" spans="2:26" ht="60" hidden="1" outlineLevel="1" x14ac:dyDescent="0.25">
      <c r="B1826" s="48">
        <v>4</v>
      </c>
      <c r="C1826" s="49" t="s">
        <v>542</v>
      </c>
      <c r="D1826" s="50" t="s">
        <v>72</v>
      </c>
      <c r="E1826" s="51"/>
      <c r="F1826" s="48">
        <v>2019</v>
      </c>
      <c r="G1826" s="52" t="s">
        <v>73</v>
      </c>
      <c r="H1826" s="57" t="s">
        <v>69</v>
      </c>
      <c r="I1826" s="58" t="s">
        <v>69</v>
      </c>
      <c r="J1826" s="53"/>
      <c r="K1826" s="54">
        <v>698</v>
      </c>
      <c r="L1826" s="53"/>
      <c r="M1826" s="54">
        <v>836</v>
      </c>
      <c r="N1826" s="59">
        <f>IF(F1826=2017,J1826*K1826+L1826*M1826,0)</f>
        <v>0</v>
      </c>
      <c r="O1826" s="54">
        <f>IF(F1826=2018,J1826*K1826+L1826*M1826,0)</f>
        <v>0</v>
      </c>
      <c r="P1826" s="54">
        <f>IF(F1826=2019,J1826*K1826+L1826*M1826,0)</f>
        <v>0</v>
      </c>
      <c r="T1826">
        <f>J1826*K1826</f>
        <v>0</v>
      </c>
      <c r="U1826">
        <f>L1826*M1826</f>
        <v>0</v>
      </c>
      <c r="Y1826" t="s">
        <v>52</v>
      </c>
      <c r="Z1826" t="s">
        <v>529</v>
      </c>
    </row>
    <row r="1827" spans="2:26" hidden="1" outlineLevel="1" x14ac:dyDescent="0.25">
      <c r="Z1827" t="s">
        <v>529</v>
      </c>
    </row>
    <row r="1828" spans="2:26" ht="18.75" hidden="1" outlineLevel="1" x14ac:dyDescent="0.25">
      <c r="B1828" s="39" t="s">
        <v>79</v>
      </c>
      <c r="C1828" s="40"/>
      <c r="D1828" s="55"/>
      <c r="E1828" s="41"/>
      <c r="F1828" s="56"/>
      <c r="G1828" s="40"/>
      <c r="H1828" s="41"/>
      <c r="I1828" s="42"/>
      <c r="J1828" s="56"/>
      <c r="K1828" s="42"/>
      <c r="L1828" s="41"/>
      <c r="M1828" s="42"/>
      <c r="N1828" s="41"/>
      <c r="O1828" s="41"/>
      <c r="P1828" s="56"/>
      <c r="Z1828" t="s">
        <v>529</v>
      </c>
    </row>
    <row r="1829" spans="2:26" ht="38.25" hidden="1" outlineLevel="1" x14ac:dyDescent="0.25">
      <c r="B1829" s="43" t="s">
        <v>23</v>
      </c>
      <c r="C1829" s="44" t="s">
        <v>24</v>
      </c>
      <c r="D1829" s="44" t="s">
        <v>25</v>
      </c>
      <c r="E1829" s="44" t="s">
        <v>26</v>
      </c>
      <c r="F1829" s="44" t="s">
        <v>27</v>
      </c>
      <c r="G1829" s="44" t="s">
        <v>28</v>
      </c>
      <c r="H1829" s="44" t="s">
        <v>69</v>
      </c>
      <c r="I1829" s="45" t="s">
        <v>69</v>
      </c>
      <c r="J1829" s="44" t="s">
        <v>80</v>
      </c>
      <c r="K1829" s="45" t="s">
        <v>81</v>
      </c>
      <c r="L1829" s="44" t="s">
        <v>82</v>
      </c>
      <c r="M1829" s="45" t="s">
        <v>83</v>
      </c>
      <c r="N1829" s="46">
        <v>2017</v>
      </c>
      <c r="O1829" s="46">
        <v>2018</v>
      </c>
      <c r="P1829" s="47">
        <v>2019</v>
      </c>
      <c r="Z1829" t="s">
        <v>529</v>
      </c>
    </row>
    <row r="1830" spans="2:26" ht="60" hidden="1" outlineLevel="1" x14ac:dyDescent="0.25">
      <c r="B1830" s="48">
        <v>1</v>
      </c>
      <c r="C1830" s="49" t="s">
        <v>543</v>
      </c>
      <c r="D1830" s="50" t="s">
        <v>85</v>
      </c>
      <c r="E1830" s="51"/>
      <c r="F1830" s="48">
        <v>2019</v>
      </c>
      <c r="G1830" s="52" t="s">
        <v>85</v>
      </c>
      <c r="H1830" s="57" t="s">
        <v>69</v>
      </c>
      <c r="I1830" s="58" t="s">
        <v>69</v>
      </c>
      <c r="J1830" s="53"/>
      <c r="K1830" s="54">
        <v>2700</v>
      </c>
      <c r="L1830" s="53"/>
      <c r="M1830" s="54">
        <v>3600</v>
      </c>
      <c r="N1830" s="59">
        <f>IF(F1830=2017,J1830*K1830+L1830*M1830,0)</f>
        <v>0</v>
      </c>
      <c r="O1830" s="54">
        <f>IF(F1830=2018,J1830*K1830+L1830*M1830,0)</f>
        <v>0</v>
      </c>
      <c r="P1830" s="54">
        <f>IF(F1830=2019,J1830*K1830+L1830*M1830,0)</f>
        <v>0</v>
      </c>
      <c r="V1830">
        <f>J1830*K1830</f>
        <v>0</v>
      </c>
      <c r="W1830">
        <f>L1830*M1830</f>
        <v>0</v>
      </c>
      <c r="Y1830" t="s">
        <v>52</v>
      </c>
      <c r="Z1830" t="s">
        <v>529</v>
      </c>
    </row>
    <row r="1831" spans="2:26" hidden="1" outlineLevel="1" x14ac:dyDescent="0.25">
      <c r="Z1831" t="s">
        <v>529</v>
      </c>
    </row>
    <row r="1832" spans="2:26" ht="15.75" thickBot="1" x14ac:dyDescent="0.3"/>
    <row r="1833" spans="2:26" ht="39" thickBot="1" x14ac:dyDescent="0.3">
      <c r="B1833" s="96" t="s">
        <v>640</v>
      </c>
      <c r="C1833" s="97"/>
      <c r="D1833" s="97"/>
      <c r="E1833" s="102" t="s">
        <v>3</v>
      </c>
      <c r="F1833" s="103"/>
      <c r="G1833" s="4" t="s">
        <v>4</v>
      </c>
      <c r="H1833" s="4" t="s">
        <v>5</v>
      </c>
      <c r="I1833" s="4" t="s">
        <v>6</v>
      </c>
      <c r="J1833" s="4" t="s">
        <v>7</v>
      </c>
      <c r="K1833" s="5" t="s">
        <v>8</v>
      </c>
      <c r="L1833" s="6" t="s">
        <v>9</v>
      </c>
      <c r="M1833" s="7"/>
      <c r="N1833" s="8">
        <v>2017</v>
      </c>
      <c r="O1833" s="9">
        <v>2018</v>
      </c>
      <c r="P1833" s="10">
        <v>2019</v>
      </c>
      <c r="Z1833" t="s">
        <v>640</v>
      </c>
    </row>
    <row r="1834" spans="2:26" ht="15.75" x14ac:dyDescent="0.25">
      <c r="B1834" s="98"/>
      <c r="C1834" s="99"/>
      <c r="D1834" s="99"/>
      <c r="E1834" s="104">
        <v>0</v>
      </c>
      <c r="F1834" s="105"/>
      <c r="G1834" s="11" t="s">
        <v>10</v>
      </c>
      <c r="H1834" s="12">
        <f>SUBTOTAL(2,I1851:I1864,I1866:I1868)</f>
        <v>17</v>
      </c>
      <c r="I1834" s="13">
        <f>SUM(I1851:I1864,I1866:I1868)/H1834</f>
        <v>682.12941176470576</v>
      </c>
      <c r="J1834" s="14" t="s">
        <v>11</v>
      </c>
      <c r="K1834" s="15">
        <f>SUM(H1851:H1864,H1866:H1868)</f>
        <v>0</v>
      </c>
      <c r="L1834" s="16">
        <f>Q1834</f>
        <v>0</v>
      </c>
      <c r="M1834" s="17"/>
      <c r="N1834" s="110">
        <f>SUM(N1851:N1864,N1866:N1868,N1873:N1883,N1885:N1887,N1891:N1891)</f>
        <v>0</v>
      </c>
      <c r="O1834" s="113">
        <f>SUM(O1851:O1864,O1866:O1868,O1873:O1883,O1885:O1887,O1891:O1891)</f>
        <v>0</v>
      </c>
      <c r="P1834" s="86">
        <f>SUM(P1851:P1864,P1866:P1868,P1873:P1883,P1885:P1887,P1891:P1891)</f>
        <v>0</v>
      </c>
      <c r="Q1834">
        <f>SUM(Q1851:Q1864,Q1866:Q1868)</f>
        <v>0</v>
      </c>
      <c r="R1834">
        <f>SUM(R1851:R1864,R1866:R1868)</f>
        <v>0</v>
      </c>
      <c r="S1834">
        <f>SUM(S1851:S1864,S1866:S1868)</f>
        <v>0</v>
      </c>
      <c r="T1834">
        <f>SUM(T1873:T1883,T1885:T1887)</f>
        <v>0</v>
      </c>
      <c r="U1834">
        <f>SUM(U1873:U1883,U1885:U1887)</f>
        <v>0</v>
      </c>
      <c r="V1834">
        <f>SUM(V1891:V1891)</f>
        <v>0</v>
      </c>
      <c r="W1834">
        <f>SUM(W1891:W1891)</f>
        <v>0</v>
      </c>
      <c r="Z1834" t="s">
        <v>640</v>
      </c>
    </row>
    <row r="1835" spans="2:26" ht="31.5" x14ac:dyDescent="0.25">
      <c r="B1835" s="98"/>
      <c r="C1835" s="99"/>
      <c r="D1835" s="99"/>
      <c r="E1835" s="106"/>
      <c r="F1835" s="107"/>
      <c r="G1835" s="11" t="s">
        <v>12</v>
      </c>
      <c r="H1835" s="12">
        <f>SUBTOTAL(2,K1851:K1864,K1866:K1868)</f>
        <v>17</v>
      </c>
      <c r="I1835" s="13">
        <f>SUM(K1851:K1864,K1866:K1868)/H1835</f>
        <v>512.95294117647063</v>
      </c>
      <c r="J1835" s="14" t="s">
        <v>13</v>
      </c>
      <c r="K1835" s="15">
        <f>SUM(J1851:J1864,J1866:J1868)</f>
        <v>0</v>
      </c>
      <c r="L1835" s="16">
        <f>R1834</f>
        <v>0</v>
      </c>
      <c r="M1835" s="18"/>
      <c r="N1835" s="111"/>
      <c r="O1835" s="114"/>
      <c r="P1835" s="87"/>
      <c r="Z1835" t="s">
        <v>640</v>
      </c>
    </row>
    <row r="1836" spans="2:26" ht="31.5" x14ac:dyDescent="0.25">
      <c r="B1836" s="98"/>
      <c r="C1836" s="99"/>
      <c r="D1836" s="99"/>
      <c r="E1836" s="106"/>
      <c r="F1836" s="107"/>
      <c r="G1836" s="11" t="s">
        <v>14</v>
      </c>
      <c r="H1836" s="12">
        <f>SUBTOTAL(2,M1851:M1864,M1866:M1868)</f>
        <v>17</v>
      </c>
      <c r="I1836" s="13">
        <f>SUM(M1851:M1864,M1866:M1868)/H1836</f>
        <v>614.57176470588217</v>
      </c>
      <c r="J1836" s="14" t="s">
        <v>13</v>
      </c>
      <c r="K1836" s="15">
        <f>SUM(L1851:L1864,L1866:L1868)</f>
        <v>0</v>
      </c>
      <c r="L1836" s="16">
        <f>S1834</f>
        <v>0</v>
      </c>
      <c r="M1836" s="18"/>
      <c r="N1836" s="111"/>
      <c r="O1836" s="114"/>
      <c r="P1836" s="87"/>
      <c r="Z1836" t="s">
        <v>640</v>
      </c>
    </row>
    <row r="1837" spans="2:26" ht="31.5" x14ac:dyDescent="0.25">
      <c r="B1837" s="98"/>
      <c r="C1837" s="99"/>
      <c r="D1837" s="99"/>
      <c r="E1837" s="106"/>
      <c r="F1837" s="107"/>
      <c r="G1837" s="11" t="s">
        <v>15</v>
      </c>
      <c r="H1837" s="12">
        <f>SUBTOTAL(2,K1873:K1883,K1885:K1887)</f>
        <v>14</v>
      </c>
      <c r="I1837" s="13">
        <f>SUM(K1873:K1883,K1885:K1887)/H1837</f>
        <v>643</v>
      </c>
      <c r="J1837" s="14" t="s">
        <v>13</v>
      </c>
      <c r="K1837" s="15">
        <f>SUM(J1873:J1883,J1885:J1887)</f>
        <v>0</v>
      </c>
      <c r="L1837" s="16">
        <f>T1834</f>
        <v>0</v>
      </c>
      <c r="M1837" s="18"/>
      <c r="N1837" s="111"/>
      <c r="O1837" s="114"/>
      <c r="P1837" s="87"/>
      <c r="Z1837" t="s">
        <v>640</v>
      </c>
    </row>
    <row r="1838" spans="2:26" ht="31.5" x14ac:dyDescent="0.25">
      <c r="B1838" s="98"/>
      <c r="C1838" s="99"/>
      <c r="D1838" s="99"/>
      <c r="E1838" s="106"/>
      <c r="F1838" s="107"/>
      <c r="G1838" s="11" t="s">
        <v>16</v>
      </c>
      <c r="H1838" s="12">
        <f>SUBTOTAL(2,M1873:M1883,M1885:M1887)</f>
        <v>14</v>
      </c>
      <c r="I1838" s="13">
        <f>SUM(M1873:M1883,M1885:M1887)/H1838</f>
        <v>771.57142857142856</v>
      </c>
      <c r="J1838" s="14" t="s">
        <v>13</v>
      </c>
      <c r="K1838" s="15">
        <f>SUM(L1873:L1883,L1885:L1887)</f>
        <v>0</v>
      </c>
      <c r="L1838" s="16">
        <f>U1834</f>
        <v>0</v>
      </c>
      <c r="M1838" s="18"/>
      <c r="N1838" s="111"/>
      <c r="O1838" s="114"/>
      <c r="P1838" s="87"/>
      <c r="Z1838" t="s">
        <v>640</v>
      </c>
    </row>
    <row r="1839" spans="2:26" ht="31.5" x14ac:dyDescent="0.25">
      <c r="B1839" s="98"/>
      <c r="C1839" s="99"/>
      <c r="D1839" s="99"/>
      <c r="E1839" s="106"/>
      <c r="F1839" s="107"/>
      <c r="G1839" s="11" t="s">
        <v>17</v>
      </c>
      <c r="H1839" s="12">
        <f>SUBTOTAL(2,K1891:K1891)</f>
        <v>1</v>
      </c>
      <c r="I1839" s="13">
        <f>SUM(K1891:K1891)/H1839</f>
        <v>2400</v>
      </c>
      <c r="J1839" s="14" t="s">
        <v>13</v>
      </c>
      <c r="K1839" s="15">
        <f>SUM(J1891:J1891)</f>
        <v>0</v>
      </c>
      <c r="L1839" s="16">
        <f>V1834</f>
        <v>0</v>
      </c>
      <c r="M1839" s="18"/>
      <c r="N1839" s="111"/>
      <c r="O1839" s="114"/>
      <c r="P1839" s="87"/>
      <c r="Z1839" t="s">
        <v>640</v>
      </c>
    </row>
    <row r="1840" spans="2:26" ht="32.25" thickBot="1" x14ac:dyDescent="0.3">
      <c r="B1840" s="98"/>
      <c r="C1840" s="99"/>
      <c r="D1840" s="99"/>
      <c r="E1840" s="106"/>
      <c r="F1840" s="107"/>
      <c r="G1840" s="11" t="s">
        <v>18</v>
      </c>
      <c r="H1840" s="19">
        <f>SUBTOTAL(2,M1891:M1891)</f>
        <v>1</v>
      </c>
      <c r="I1840" s="20">
        <f>SUM(M1891:M1891)/H1840</f>
        <v>3200</v>
      </c>
      <c r="J1840" s="21" t="s">
        <v>13</v>
      </c>
      <c r="K1840" s="22">
        <f>SUM(L1891:L1891)</f>
        <v>0</v>
      </c>
      <c r="L1840" s="23">
        <f>W1834</f>
        <v>0</v>
      </c>
      <c r="M1840" s="18"/>
      <c r="N1840" s="111"/>
      <c r="O1840" s="114"/>
      <c r="P1840" s="87"/>
      <c r="Z1840" t="s">
        <v>640</v>
      </c>
    </row>
    <row r="1841" spans="2:26" ht="16.5" thickBot="1" x14ac:dyDescent="0.3">
      <c r="B1841" s="100"/>
      <c r="C1841" s="101"/>
      <c r="D1841" s="101"/>
      <c r="E1841" s="108"/>
      <c r="F1841" s="109"/>
      <c r="G1841" s="24" t="s">
        <v>19</v>
      </c>
      <c r="H1841" s="25"/>
      <c r="I1841" s="25"/>
      <c r="J1841" s="25"/>
      <c r="K1841" s="26">
        <f>SUM(K1834:K1840)</f>
        <v>0</v>
      </c>
      <c r="L1841" s="27">
        <f>SUM(L1834:L1840)</f>
        <v>0</v>
      </c>
      <c r="M1841" s="18"/>
      <c r="N1841" s="112"/>
      <c r="O1841" s="115"/>
      <c r="P1841" s="88"/>
      <c r="Z1841" t="s">
        <v>640</v>
      </c>
    </row>
    <row r="1842" spans="2:26" ht="15.75" collapsed="1" thickBot="1" x14ac:dyDescent="0.3">
      <c r="B1842" s="89" t="s">
        <v>20</v>
      </c>
      <c r="C1842" s="90"/>
      <c r="D1842" s="90"/>
      <c r="E1842" s="91"/>
      <c r="F1842" s="91"/>
      <c r="G1842" s="91"/>
      <c r="H1842" s="91"/>
      <c r="I1842" s="91"/>
      <c r="J1842" s="91"/>
      <c r="K1842" s="91"/>
      <c r="L1842" s="91"/>
      <c r="M1842" s="91"/>
      <c r="N1842" s="91"/>
      <c r="O1842" s="91"/>
      <c r="P1842" s="92"/>
      <c r="Z1842" t="s">
        <v>640</v>
      </c>
    </row>
    <row r="1843" spans="2:26" hidden="1" outlineLevel="1" x14ac:dyDescent="0.25">
      <c r="B1843" s="28" t="s">
        <v>21</v>
      </c>
      <c r="C1843" s="29"/>
      <c r="D1843" s="29"/>
      <c r="E1843" s="30"/>
      <c r="F1843" s="30"/>
      <c r="G1843" s="29"/>
      <c r="H1843" s="30"/>
      <c r="I1843" s="31"/>
      <c r="J1843" s="30"/>
      <c r="K1843" s="31"/>
      <c r="L1843" s="30"/>
      <c r="M1843" s="31"/>
      <c r="N1843" s="30"/>
      <c r="O1843" s="30"/>
      <c r="P1843" s="32"/>
      <c r="Z1843" t="s">
        <v>640</v>
      </c>
    </row>
    <row r="1844" spans="2:26" hidden="1" outlineLevel="1" x14ac:dyDescent="0.25">
      <c r="B1844" s="33" t="s">
        <v>640</v>
      </c>
      <c r="C1844" s="29"/>
      <c r="D1844" s="29"/>
      <c r="E1844" s="30"/>
      <c r="F1844" s="30"/>
      <c r="G1844" s="29"/>
      <c r="H1844" s="30"/>
      <c r="I1844" s="31"/>
      <c r="J1844" s="30"/>
      <c r="K1844" s="31"/>
      <c r="L1844" s="30"/>
      <c r="M1844" s="31"/>
      <c r="N1844" s="30"/>
      <c r="O1844" s="30"/>
      <c r="P1844" s="32"/>
      <c r="Z1844" t="s">
        <v>640</v>
      </c>
    </row>
    <row r="1845" spans="2:26" hidden="1" outlineLevel="1" x14ac:dyDescent="0.25">
      <c r="B1845" s="28"/>
      <c r="C1845" s="29"/>
      <c r="D1845" s="29"/>
      <c r="E1845" s="30"/>
      <c r="F1845" s="30"/>
      <c r="G1845" s="29"/>
      <c r="H1845" s="30"/>
      <c r="I1845" s="31"/>
      <c r="J1845" s="30"/>
      <c r="K1845" s="31"/>
      <c r="L1845" s="30"/>
      <c r="M1845" s="31"/>
      <c r="N1845" s="30"/>
      <c r="O1845" s="30"/>
      <c r="P1845" s="32"/>
      <c r="Z1845" t="s">
        <v>640</v>
      </c>
    </row>
    <row r="1846" spans="2:26" hidden="1" outlineLevel="1" x14ac:dyDescent="0.25">
      <c r="B1846" s="34"/>
      <c r="C1846" s="29"/>
      <c r="D1846" s="29"/>
      <c r="E1846" s="30"/>
      <c r="F1846" s="30"/>
      <c r="G1846" s="29"/>
      <c r="H1846" s="30"/>
      <c r="I1846" s="31"/>
      <c r="J1846" s="30"/>
      <c r="K1846" s="31"/>
      <c r="L1846" s="30"/>
      <c r="M1846" s="31"/>
      <c r="N1846" s="30"/>
      <c r="O1846" s="30"/>
      <c r="P1846" s="32"/>
      <c r="Z1846" t="s">
        <v>640</v>
      </c>
    </row>
    <row r="1847" spans="2:26" hidden="1" outlineLevel="1" x14ac:dyDescent="0.25">
      <c r="B1847" s="35"/>
      <c r="C1847" s="36"/>
      <c r="D1847" s="36"/>
      <c r="E1847" s="37"/>
      <c r="F1847" s="37"/>
      <c r="G1847" s="36"/>
      <c r="H1847" s="37"/>
      <c r="I1847" s="18"/>
      <c r="J1847" s="37"/>
      <c r="K1847" s="18"/>
      <c r="L1847" s="37"/>
      <c r="M1847" s="18"/>
      <c r="N1847" s="37"/>
      <c r="O1847" s="37"/>
      <c r="P1847" s="38"/>
      <c r="Z1847" t="s">
        <v>640</v>
      </c>
    </row>
    <row r="1848" spans="2:26" ht="18.75" hidden="1" outlineLevel="1" x14ac:dyDescent="0.25">
      <c r="B1848" s="39" t="s">
        <v>22</v>
      </c>
      <c r="C1848" s="40"/>
      <c r="D1848" s="40"/>
      <c r="E1848" s="41"/>
      <c r="F1848" s="41"/>
      <c r="G1848" s="40"/>
      <c r="H1848" s="41"/>
      <c r="I1848" s="42"/>
      <c r="J1848" s="41"/>
      <c r="K1848" s="42"/>
      <c r="L1848" s="41"/>
      <c r="M1848" s="42"/>
      <c r="N1848" s="41"/>
      <c r="O1848" s="41"/>
      <c r="P1848" s="41"/>
      <c r="Z1848" t="s">
        <v>640</v>
      </c>
    </row>
    <row r="1849" spans="2:26" ht="51" hidden="1" outlineLevel="1" x14ac:dyDescent="0.25">
      <c r="B1849" s="43" t="s">
        <v>23</v>
      </c>
      <c r="C1849" s="44" t="s">
        <v>24</v>
      </c>
      <c r="D1849" s="44" t="s">
        <v>25</v>
      </c>
      <c r="E1849" s="44" t="s">
        <v>26</v>
      </c>
      <c r="F1849" s="44" t="s">
        <v>27</v>
      </c>
      <c r="G1849" s="44" t="s">
        <v>28</v>
      </c>
      <c r="H1849" s="44" t="s">
        <v>29</v>
      </c>
      <c r="I1849" s="45" t="s">
        <v>30</v>
      </c>
      <c r="J1849" s="44" t="s">
        <v>620</v>
      </c>
      <c r="K1849" s="45" t="s">
        <v>31</v>
      </c>
      <c r="L1849" s="44" t="s">
        <v>621</v>
      </c>
      <c r="M1849" s="45" t="s">
        <v>32</v>
      </c>
      <c r="N1849" s="46">
        <v>2017</v>
      </c>
      <c r="O1849" s="46">
        <v>2018</v>
      </c>
      <c r="P1849" s="47">
        <v>2019</v>
      </c>
      <c r="Z1849" t="s">
        <v>640</v>
      </c>
    </row>
    <row r="1850" spans="2:26" ht="18.75" hidden="1" outlineLevel="1" x14ac:dyDescent="0.25">
      <c r="B1850" s="93" t="s">
        <v>33</v>
      </c>
      <c r="C1850" s="94"/>
      <c r="D1850" s="94"/>
      <c r="E1850" s="94"/>
      <c r="F1850" s="94"/>
      <c r="G1850" s="94"/>
      <c r="H1850" s="94"/>
      <c r="I1850" s="94"/>
      <c r="J1850" s="94"/>
      <c r="K1850" s="94"/>
      <c r="L1850" s="94"/>
      <c r="M1850" s="94"/>
      <c r="N1850" s="94"/>
      <c r="O1850" s="94"/>
      <c r="P1850" s="95"/>
      <c r="Z1850" t="s">
        <v>640</v>
      </c>
    </row>
    <row r="1851" spans="2:26" ht="15.75" hidden="1" outlineLevel="1" x14ac:dyDescent="0.25">
      <c r="B1851" s="48">
        <v>1</v>
      </c>
      <c r="C1851" s="49" t="s">
        <v>641</v>
      </c>
      <c r="D1851" s="50" t="s">
        <v>35</v>
      </c>
      <c r="E1851" s="51">
        <v>224</v>
      </c>
      <c r="F1851" s="48">
        <v>2017</v>
      </c>
      <c r="G1851" s="52" t="s">
        <v>36</v>
      </c>
      <c r="H1851" s="53"/>
      <c r="I1851" s="54">
        <v>520.30000000000007</v>
      </c>
      <c r="J1851" s="53"/>
      <c r="K1851" s="54">
        <v>391.76</v>
      </c>
      <c r="L1851" s="53"/>
      <c r="M1851" s="54">
        <v>468.46</v>
      </c>
      <c r="N1851" s="54">
        <f t="shared" ref="N1851:N1864" si="441">IF(F1851=2017,H1851*I1851+J1851*K1851+L1851*M1851,0)</f>
        <v>0</v>
      </c>
      <c r="O1851" s="54">
        <f t="shared" ref="O1851:O1864" si="442">IF(F1851=2018,H1851*I1851+J1851*K1851+L1851*M1851,0)</f>
        <v>0</v>
      </c>
      <c r="P1851" s="54">
        <f t="shared" ref="P1851:P1864" si="443">IF(F1851=2019,H1851*I1851+J1851*K1851+L1851*M1851,0)</f>
        <v>0</v>
      </c>
      <c r="Q1851">
        <f t="shared" ref="Q1851:Q1864" si="444">H1851*I1851</f>
        <v>0</v>
      </c>
      <c r="R1851">
        <f t="shared" ref="R1851:R1864" si="445">J1851*K1851</f>
        <v>0</v>
      </c>
      <c r="S1851">
        <f t="shared" ref="S1851:S1864" si="446">L1851*M1851</f>
        <v>0</v>
      </c>
      <c r="Y1851" t="s">
        <v>115</v>
      </c>
      <c r="Z1851" t="s">
        <v>640</v>
      </c>
    </row>
    <row r="1852" spans="2:26" ht="15.75" hidden="1" outlineLevel="1" x14ac:dyDescent="0.25">
      <c r="B1852" s="48">
        <v>2</v>
      </c>
      <c r="C1852" s="49" t="s">
        <v>100</v>
      </c>
      <c r="D1852" s="50" t="s">
        <v>35</v>
      </c>
      <c r="E1852" s="51">
        <v>336</v>
      </c>
      <c r="F1852" s="48">
        <v>2017</v>
      </c>
      <c r="G1852" s="52" t="s">
        <v>36</v>
      </c>
      <c r="H1852" s="53"/>
      <c r="I1852" s="54">
        <v>700.7</v>
      </c>
      <c r="J1852" s="53"/>
      <c r="K1852" s="54">
        <v>526.28</v>
      </c>
      <c r="L1852" s="53"/>
      <c r="M1852" s="54">
        <v>631.29999999999995</v>
      </c>
      <c r="N1852" s="54">
        <f t="shared" si="441"/>
        <v>0</v>
      </c>
      <c r="O1852" s="54">
        <f t="shared" si="442"/>
        <v>0</v>
      </c>
      <c r="P1852" s="54">
        <f t="shared" si="443"/>
        <v>0</v>
      </c>
      <c r="Q1852">
        <f t="shared" si="444"/>
        <v>0</v>
      </c>
      <c r="R1852">
        <f t="shared" si="445"/>
        <v>0</v>
      </c>
      <c r="S1852">
        <f t="shared" si="446"/>
        <v>0</v>
      </c>
      <c r="Y1852" t="s">
        <v>101</v>
      </c>
      <c r="Z1852" t="s">
        <v>640</v>
      </c>
    </row>
    <row r="1853" spans="2:26" ht="15.75" hidden="1" outlineLevel="1" x14ac:dyDescent="0.25">
      <c r="B1853" s="48">
        <v>3</v>
      </c>
      <c r="C1853" s="49" t="s">
        <v>253</v>
      </c>
      <c r="D1853" s="50" t="s">
        <v>35</v>
      </c>
      <c r="E1853" s="51">
        <v>304</v>
      </c>
      <c r="F1853" s="48">
        <v>2017</v>
      </c>
      <c r="G1853" s="52" t="s">
        <v>36</v>
      </c>
      <c r="H1853" s="53"/>
      <c r="I1853" s="54">
        <v>856.90000000000009</v>
      </c>
      <c r="J1853" s="53"/>
      <c r="K1853" s="54">
        <v>644.28</v>
      </c>
      <c r="L1853" s="53"/>
      <c r="M1853" s="54">
        <v>771.71999999999991</v>
      </c>
      <c r="N1853" s="54">
        <f t="shared" si="441"/>
        <v>0</v>
      </c>
      <c r="O1853" s="54">
        <f t="shared" si="442"/>
        <v>0</v>
      </c>
      <c r="P1853" s="54">
        <f t="shared" si="443"/>
        <v>0</v>
      </c>
      <c r="Q1853">
        <f t="shared" si="444"/>
        <v>0</v>
      </c>
      <c r="R1853">
        <f t="shared" si="445"/>
        <v>0</v>
      </c>
      <c r="S1853">
        <f t="shared" si="446"/>
        <v>0</v>
      </c>
      <c r="Y1853" t="s">
        <v>107</v>
      </c>
      <c r="Z1853" t="s">
        <v>640</v>
      </c>
    </row>
    <row r="1854" spans="2:26" ht="15.75" hidden="1" outlineLevel="1" x14ac:dyDescent="0.25">
      <c r="B1854" s="48">
        <v>4</v>
      </c>
      <c r="C1854" s="49" t="s">
        <v>253</v>
      </c>
      <c r="D1854" s="50" t="s">
        <v>38</v>
      </c>
      <c r="E1854" s="51">
        <v>304</v>
      </c>
      <c r="F1854" s="48">
        <v>2017</v>
      </c>
      <c r="G1854" s="52" t="s">
        <v>36</v>
      </c>
      <c r="H1854" s="53"/>
      <c r="I1854" s="54">
        <v>727.1</v>
      </c>
      <c r="J1854" s="53"/>
      <c r="K1854" s="54">
        <v>546.33999999999992</v>
      </c>
      <c r="L1854" s="53"/>
      <c r="M1854" s="54">
        <v>654.9</v>
      </c>
      <c r="N1854" s="54">
        <f t="shared" si="441"/>
        <v>0</v>
      </c>
      <c r="O1854" s="54">
        <f t="shared" si="442"/>
        <v>0</v>
      </c>
      <c r="P1854" s="54">
        <f t="shared" si="443"/>
        <v>0</v>
      </c>
      <c r="Q1854">
        <f t="shared" si="444"/>
        <v>0</v>
      </c>
      <c r="R1854">
        <f t="shared" si="445"/>
        <v>0</v>
      </c>
      <c r="S1854">
        <f t="shared" si="446"/>
        <v>0</v>
      </c>
      <c r="Y1854" t="s">
        <v>108</v>
      </c>
      <c r="Z1854" t="s">
        <v>640</v>
      </c>
    </row>
    <row r="1855" spans="2:26" ht="15.75" hidden="1" outlineLevel="1" x14ac:dyDescent="0.25">
      <c r="B1855" s="48">
        <v>5</v>
      </c>
      <c r="C1855" s="49" t="s">
        <v>642</v>
      </c>
      <c r="D1855" s="50" t="s">
        <v>35</v>
      </c>
      <c r="E1855" s="51">
        <v>272</v>
      </c>
      <c r="F1855" s="48">
        <v>2017</v>
      </c>
      <c r="G1855" s="52" t="s">
        <v>36</v>
      </c>
      <c r="H1855" s="53"/>
      <c r="I1855" s="54">
        <v>744.7</v>
      </c>
      <c r="J1855" s="53"/>
      <c r="K1855" s="54">
        <v>560.5</v>
      </c>
      <c r="L1855" s="53"/>
      <c r="M1855" s="54">
        <v>671.42</v>
      </c>
      <c r="N1855" s="54">
        <f t="shared" si="441"/>
        <v>0</v>
      </c>
      <c r="O1855" s="54">
        <f t="shared" si="442"/>
        <v>0</v>
      </c>
      <c r="P1855" s="54">
        <f t="shared" si="443"/>
        <v>0</v>
      </c>
      <c r="Q1855">
        <f t="shared" si="444"/>
        <v>0</v>
      </c>
      <c r="R1855">
        <f t="shared" si="445"/>
        <v>0</v>
      </c>
      <c r="S1855">
        <f t="shared" si="446"/>
        <v>0</v>
      </c>
      <c r="Y1855" t="s">
        <v>110</v>
      </c>
      <c r="Z1855" t="s">
        <v>640</v>
      </c>
    </row>
    <row r="1856" spans="2:26" ht="30" hidden="1" outlineLevel="1" x14ac:dyDescent="0.25">
      <c r="B1856" s="48">
        <v>6</v>
      </c>
      <c r="C1856" s="49" t="s">
        <v>643</v>
      </c>
      <c r="D1856" s="50" t="s">
        <v>54</v>
      </c>
      <c r="E1856" s="51">
        <v>336</v>
      </c>
      <c r="F1856" s="48">
        <v>2017</v>
      </c>
      <c r="G1856" s="52" t="s">
        <v>36</v>
      </c>
      <c r="H1856" s="53"/>
      <c r="I1856" s="54">
        <v>665.5</v>
      </c>
      <c r="J1856" s="53"/>
      <c r="K1856" s="54">
        <v>500.32</v>
      </c>
      <c r="L1856" s="53"/>
      <c r="M1856" s="54">
        <v>599.43999999999994</v>
      </c>
      <c r="N1856" s="54">
        <f t="shared" si="441"/>
        <v>0</v>
      </c>
      <c r="O1856" s="54">
        <f t="shared" si="442"/>
        <v>0</v>
      </c>
      <c r="P1856" s="54">
        <f t="shared" si="443"/>
        <v>0</v>
      </c>
      <c r="Q1856">
        <f t="shared" si="444"/>
        <v>0</v>
      </c>
      <c r="R1856">
        <f t="shared" si="445"/>
        <v>0</v>
      </c>
      <c r="S1856">
        <f t="shared" si="446"/>
        <v>0</v>
      </c>
      <c r="Y1856" t="s">
        <v>644</v>
      </c>
      <c r="Z1856" t="s">
        <v>640</v>
      </c>
    </row>
    <row r="1857" spans="2:26" ht="30" hidden="1" outlineLevel="1" x14ac:dyDescent="0.25">
      <c r="B1857" s="48">
        <v>7</v>
      </c>
      <c r="C1857" s="49" t="s">
        <v>111</v>
      </c>
      <c r="D1857" s="50" t="s">
        <v>35</v>
      </c>
      <c r="E1857" s="51">
        <v>304</v>
      </c>
      <c r="F1857" s="48">
        <v>2017</v>
      </c>
      <c r="G1857" s="52" t="s">
        <v>36</v>
      </c>
      <c r="H1857" s="53"/>
      <c r="I1857" s="54">
        <v>520.29999999999995</v>
      </c>
      <c r="J1857" s="53"/>
      <c r="K1857" s="54">
        <v>391.76</v>
      </c>
      <c r="L1857" s="53"/>
      <c r="M1857" s="54">
        <v>468.46</v>
      </c>
      <c r="N1857" s="54">
        <f t="shared" si="441"/>
        <v>0</v>
      </c>
      <c r="O1857" s="54">
        <f t="shared" si="442"/>
        <v>0</v>
      </c>
      <c r="P1857" s="54">
        <f t="shared" si="443"/>
        <v>0</v>
      </c>
      <c r="Q1857">
        <f t="shared" si="444"/>
        <v>0</v>
      </c>
      <c r="R1857">
        <f t="shared" si="445"/>
        <v>0</v>
      </c>
      <c r="S1857">
        <f t="shared" si="446"/>
        <v>0</v>
      </c>
      <c r="Y1857" t="s">
        <v>112</v>
      </c>
      <c r="Z1857" t="s">
        <v>640</v>
      </c>
    </row>
    <row r="1858" spans="2:26" ht="30" hidden="1" outlineLevel="1" x14ac:dyDescent="0.25">
      <c r="B1858" s="48">
        <v>8</v>
      </c>
      <c r="C1858" s="49" t="s">
        <v>111</v>
      </c>
      <c r="D1858" s="50" t="s">
        <v>38</v>
      </c>
      <c r="E1858" s="51">
        <v>128</v>
      </c>
      <c r="F1858" s="48">
        <v>2017</v>
      </c>
      <c r="G1858" s="52" t="s">
        <v>36</v>
      </c>
      <c r="H1858" s="53"/>
      <c r="I1858" s="54">
        <v>478.50000000000006</v>
      </c>
      <c r="J1858" s="53"/>
      <c r="K1858" s="54">
        <v>359.9</v>
      </c>
      <c r="L1858" s="53"/>
      <c r="M1858" s="54">
        <v>430.7</v>
      </c>
      <c r="N1858" s="54">
        <f t="shared" si="441"/>
        <v>0</v>
      </c>
      <c r="O1858" s="54">
        <f t="shared" si="442"/>
        <v>0</v>
      </c>
      <c r="P1858" s="54">
        <f t="shared" si="443"/>
        <v>0</v>
      </c>
      <c r="Q1858">
        <f t="shared" si="444"/>
        <v>0</v>
      </c>
      <c r="R1858">
        <f t="shared" si="445"/>
        <v>0</v>
      </c>
      <c r="S1858">
        <f t="shared" si="446"/>
        <v>0</v>
      </c>
      <c r="Y1858" t="s">
        <v>113</v>
      </c>
      <c r="Z1858" t="s">
        <v>640</v>
      </c>
    </row>
    <row r="1859" spans="2:26" ht="15.75" hidden="1" outlineLevel="1" x14ac:dyDescent="0.25">
      <c r="B1859" s="48">
        <v>9</v>
      </c>
      <c r="C1859" s="49" t="s">
        <v>545</v>
      </c>
      <c r="D1859" s="50" t="s">
        <v>54</v>
      </c>
      <c r="E1859" s="51">
        <v>256</v>
      </c>
      <c r="F1859" s="48">
        <v>2017</v>
      </c>
      <c r="G1859" s="52" t="s">
        <v>36</v>
      </c>
      <c r="H1859" s="53"/>
      <c r="I1859" s="54">
        <v>668.80000000000007</v>
      </c>
      <c r="J1859" s="53"/>
      <c r="K1859" s="54">
        <v>502.67999999999995</v>
      </c>
      <c r="L1859" s="53"/>
      <c r="M1859" s="54">
        <v>602.98</v>
      </c>
      <c r="N1859" s="54">
        <f t="shared" si="441"/>
        <v>0</v>
      </c>
      <c r="O1859" s="54">
        <f t="shared" si="442"/>
        <v>0</v>
      </c>
      <c r="P1859" s="54">
        <f t="shared" si="443"/>
        <v>0</v>
      </c>
      <c r="Q1859">
        <f t="shared" si="444"/>
        <v>0</v>
      </c>
      <c r="R1859">
        <f t="shared" si="445"/>
        <v>0</v>
      </c>
      <c r="S1859">
        <f t="shared" si="446"/>
        <v>0</v>
      </c>
      <c r="Y1859" t="s">
        <v>546</v>
      </c>
      <c r="Z1859" t="s">
        <v>640</v>
      </c>
    </row>
    <row r="1860" spans="2:26" ht="15.75" hidden="1" outlineLevel="1" x14ac:dyDescent="0.25">
      <c r="B1860" s="48">
        <v>10</v>
      </c>
      <c r="C1860" s="49" t="s">
        <v>645</v>
      </c>
      <c r="D1860" s="50" t="s">
        <v>35</v>
      </c>
      <c r="E1860" s="51">
        <v>272</v>
      </c>
      <c r="F1860" s="48">
        <v>2017</v>
      </c>
      <c r="G1860" s="52" t="s">
        <v>36</v>
      </c>
      <c r="H1860" s="53"/>
      <c r="I1860" s="54">
        <v>799.7</v>
      </c>
      <c r="J1860" s="53"/>
      <c r="K1860" s="54">
        <v>601.79999999999995</v>
      </c>
      <c r="L1860" s="53"/>
      <c r="M1860" s="54">
        <v>720.98</v>
      </c>
      <c r="N1860" s="54">
        <f t="shared" si="441"/>
        <v>0</v>
      </c>
      <c r="O1860" s="54">
        <f t="shared" si="442"/>
        <v>0</v>
      </c>
      <c r="P1860" s="54">
        <f t="shared" si="443"/>
        <v>0</v>
      </c>
      <c r="Q1860">
        <f t="shared" si="444"/>
        <v>0</v>
      </c>
      <c r="R1860">
        <f t="shared" si="445"/>
        <v>0</v>
      </c>
      <c r="S1860">
        <f t="shared" si="446"/>
        <v>0</v>
      </c>
      <c r="Y1860" t="s">
        <v>646</v>
      </c>
      <c r="Z1860" t="s">
        <v>640</v>
      </c>
    </row>
    <row r="1861" spans="2:26" ht="15.75" hidden="1" outlineLevel="1" x14ac:dyDescent="0.25">
      <c r="B1861" s="48">
        <v>11</v>
      </c>
      <c r="C1861" s="49" t="s">
        <v>647</v>
      </c>
      <c r="D1861" s="50" t="s">
        <v>35</v>
      </c>
      <c r="E1861" s="51">
        <v>368</v>
      </c>
      <c r="F1861" s="48">
        <v>2018</v>
      </c>
      <c r="G1861" s="52" t="s">
        <v>36</v>
      </c>
      <c r="H1861" s="53"/>
      <c r="I1861" s="54">
        <v>884.40000000000009</v>
      </c>
      <c r="J1861" s="53"/>
      <c r="K1861" s="54">
        <v>665.52</v>
      </c>
      <c r="L1861" s="53"/>
      <c r="M1861" s="54">
        <v>796.5</v>
      </c>
      <c r="N1861" s="54">
        <f t="shared" si="441"/>
        <v>0</v>
      </c>
      <c r="O1861" s="54">
        <f t="shared" si="442"/>
        <v>0</v>
      </c>
      <c r="P1861" s="54">
        <f t="shared" si="443"/>
        <v>0</v>
      </c>
      <c r="Q1861">
        <f t="shared" si="444"/>
        <v>0</v>
      </c>
      <c r="R1861">
        <f t="shared" si="445"/>
        <v>0</v>
      </c>
      <c r="S1861">
        <f t="shared" si="446"/>
        <v>0</v>
      </c>
      <c r="Y1861" t="s">
        <v>648</v>
      </c>
      <c r="Z1861" t="s">
        <v>640</v>
      </c>
    </row>
    <row r="1862" spans="2:26" ht="15.75" hidden="1" outlineLevel="1" x14ac:dyDescent="0.25">
      <c r="B1862" s="48">
        <v>12</v>
      </c>
      <c r="C1862" s="49" t="s">
        <v>647</v>
      </c>
      <c r="D1862" s="50" t="s">
        <v>38</v>
      </c>
      <c r="E1862" s="51">
        <v>208</v>
      </c>
      <c r="F1862" s="48">
        <v>2018</v>
      </c>
      <c r="G1862" s="52" t="s">
        <v>36</v>
      </c>
      <c r="H1862" s="53"/>
      <c r="I1862" s="54">
        <v>599.5</v>
      </c>
      <c r="J1862" s="53"/>
      <c r="K1862" s="54">
        <v>450.76</v>
      </c>
      <c r="L1862" s="53"/>
      <c r="M1862" s="54">
        <v>540.43999999999994</v>
      </c>
      <c r="N1862" s="54">
        <f t="shared" si="441"/>
        <v>0</v>
      </c>
      <c r="O1862" s="54">
        <f t="shared" si="442"/>
        <v>0</v>
      </c>
      <c r="P1862" s="54">
        <f t="shared" si="443"/>
        <v>0</v>
      </c>
      <c r="Q1862">
        <f t="shared" si="444"/>
        <v>0</v>
      </c>
      <c r="R1862">
        <f t="shared" si="445"/>
        <v>0</v>
      </c>
      <c r="S1862">
        <f t="shared" si="446"/>
        <v>0</v>
      </c>
      <c r="Y1862" t="s">
        <v>649</v>
      </c>
      <c r="Z1862" t="s">
        <v>640</v>
      </c>
    </row>
    <row r="1863" spans="2:26" ht="15.75" hidden="1" outlineLevel="1" x14ac:dyDescent="0.25">
      <c r="B1863" s="48">
        <v>13</v>
      </c>
      <c r="C1863" s="49" t="s">
        <v>547</v>
      </c>
      <c r="D1863" s="50" t="s">
        <v>35</v>
      </c>
      <c r="E1863" s="51">
        <v>288</v>
      </c>
      <c r="F1863" s="48">
        <v>2019</v>
      </c>
      <c r="G1863" s="52" t="s">
        <v>36</v>
      </c>
      <c r="H1863" s="53"/>
      <c r="I1863" s="54">
        <v>742.50000000000011</v>
      </c>
      <c r="J1863" s="53"/>
      <c r="K1863" s="54">
        <v>558.14</v>
      </c>
      <c r="L1863" s="53"/>
      <c r="M1863" s="54">
        <v>669.06</v>
      </c>
      <c r="N1863" s="54">
        <f t="shared" si="441"/>
        <v>0</v>
      </c>
      <c r="O1863" s="54">
        <f t="shared" si="442"/>
        <v>0</v>
      </c>
      <c r="P1863" s="54">
        <f t="shared" si="443"/>
        <v>0</v>
      </c>
      <c r="Q1863">
        <f t="shared" si="444"/>
        <v>0</v>
      </c>
      <c r="R1863">
        <f t="shared" si="445"/>
        <v>0</v>
      </c>
      <c r="S1863">
        <f t="shared" si="446"/>
        <v>0</v>
      </c>
      <c r="Y1863" t="s">
        <v>52</v>
      </c>
      <c r="Z1863" t="s">
        <v>640</v>
      </c>
    </row>
    <row r="1864" spans="2:26" ht="15.75" hidden="1" outlineLevel="1" x14ac:dyDescent="0.25">
      <c r="B1864" s="48">
        <v>14</v>
      </c>
      <c r="C1864" s="49" t="s">
        <v>548</v>
      </c>
      <c r="D1864" s="50" t="s">
        <v>35</v>
      </c>
      <c r="E1864" s="51">
        <v>208</v>
      </c>
      <c r="F1864" s="48">
        <v>2018</v>
      </c>
      <c r="G1864" s="52" t="s">
        <v>36</v>
      </c>
      <c r="H1864" s="53"/>
      <c r="I1864" s="54">
        <v>459.8</v>
      </c>
      <c r="J1864" s="53"/>
      <c r="K1864" s="54">
        <v>345.74</v>
      </c>
      <c r="L1864" s="53"/>
      <c r="M1864" s="54">
        <v>414.17999999999995</v>
      </c>
      <c r="N1864" s="54">
        <f t="shared" si="441"/>
        <v>0</v>
      </c>
      <c r="O1864" s="54">
        <f t="shared" si="442"/>
        <v>0</v>
      </c>
      <c r="P1864" s="54">
        <f t="shared" si="443"/>
        <v>0</v>
      </c>
      <c r="Q1864">
        <f t="shared" si="444"/>
        <v>0</v>
      </c>
      <c r="R1864">
        <f t="shared" si="445"/>
        <v>0</v>
      </c>
      <c r="S1864">
        <f t="shared" si="446"/>
        <v>0</v>
      </c>
      <c r="Y1864" t="s">
        <v>549</v>
      </c>
      <c r="Z1864" t="s">
        <v>640</v>
      </c>
    </row>
    <row r="1865" spans="2:26" ht="18.75" hidden="1" outlineLevel="1" x14ac:dyDescent="0.25">
      <c r="B1865" s="93" t="s">
        <v>48</v>
      </c>
      <c r="C1865" s="94"/>
      <c r="D1865" s="94"/>
      <c r="E1865" s="94"/>
      <c r="F1865" s="94"/>
      <c r="G1865" s="94"/>
      <c r="H1865" s="94"/>
      <c r="I1865" s="94"/>
      <c r="J1865" s="94"/>
      <c r="K1865" s="94"/>
      <c r="L1865" s="94"/>
      <c r="M1865" s="94"/>
      <c r="N1865" s="94"/>
      <c r="O1865" s="94"/>
      <c r="P1865" s="95"/>
      <c r="Z1865" t="s">
        <v>640</v>
      </c>
    </row>
    <row r="1866" spans="2:26" ht="60" hidden="1" outlineLevel="1" x14ac:dyDescent="0.25">
      <c r="B1866" s="48">
        <v>1</v>
      </c>
      <c r="C1866" s="49" t="s">
        <v>650</v>
      </c>
      <c r="D1866" s="50" t="s">
        <v>35</v>
      </c>
      <c r="E1866" s="51">
        <v>320</v>
      </c>
      <c r="F1866" s="48">
        <v>2019</v>
      </c>
      <c r="G1866" s="52" t="s">
        <v>36</v>
      </c>
      <c r="H1866" s="53"/>
      <c r="I1866" s="54">
        <v>742.50000000000011</v>
      </c>
      <c r="J1866" s="53"/>
      <c r="K1866" s="54">
        <v>558.14</v>
      </c>
      <c r="L1866" s="53"/>
      <c r="M1866" s="54">
        <v>669.06</v>
      </c>
      <c r="N1866" s="54">
        <f>IF(F1866=2017,H1866*I1866+J1866*K1866+L1866*M1866,0)</f>
        <v>0</v>
      </c>
      <c r="O1866" s="54">
        <f>IF(F1866=2018,H1866*I1866+J1866*K1866+L1866*M1866,0)</f>
        <v>0</v>
      </c>
      <c r="P1866" s="54">
        <f>IF(F1866=2019,H1866*I1866+J1866*K1866+L1866*M1866,0)</f>
        <v>0</v>
      </c>
      <c r="Q1866">
        <f>H1866*I1866</f>
        <v>0</v>
      </c>
      <c r="R1866">
        <f>J1866*K1866</f>
        <v>0</v>
      </c>
      <c r="S1866">
        <f>L1866*M1866</f>
        <v>0</v>
      </c>
      <c r="Y1866" t="s">
        <v>52</v>
      </c>
      <c r="Z1866" t="s">
        <v>640</v>
      </c>
    </row>
    <row r="1867" spans="2:26" ht="30" hidden="1" outlineLevel="1" x14ac:dyDescent="0.25">
      <c r="B1867" s="48">
        <v>2</v>
      </c>
      <c r="C1867" s="49" t="s">
        <v>651</v>
      </c>
      <c r="D1867" s="50" t="s">
        <v>35</v>
      </c>
      <c r="E1867" s="51">
        <v>320</v>
      </c>
      <c r="F1867" s="48">
        <v>2019</v>
      </c>
      <c r="G1867" s="52" t="s">
        <v>36</v>
      </c>
      <c r="H1867" s="53"/>
      <c r="I1867" s="54">
        <v>742.50000000000011</v>
      </c>
      <c r="J1867" s="53"/>
      <c r="K1867" s="54">
        <v>558.14</v>
      </c>
      <c r="L1867" s="53"/>
      <c r="M1867" s="54">
        <v>669.06</v>
      </c>
      <c r="N1867" s="54">
        <f>IF(F1867=2017,H1867*I1867+J1867*K1867+L1867*M1867,0)</f>
        <v>0</v>
      </c>
      <c r="O1867" s="54">
        <f>IF(F1867=2018,H1867*I1867+J1867*K1867+L1867*M1867,0)</f>
        <v>0</v>
      </c>
      <c r="P1867" s="54">
        <f>IF(F1867=2019,H1867*I1867+J1867*K1867+L1867*M1867,0)</f>
        <v>0</v>
      </c>
      <c r="Q1867">
        <f>H1867*I1867</f>
        <v>0</v>
      </c>
      <c r="R1867">
        <f>J1867*K1867</f>
        <v>0</v>
      </c>
      <c r="S1867">
        <f>L1867*M1867</f>
        <v>0</v>
      </c>
      <c r="Y1867" t="s">
        <v>52</v>
      </c>
      <c r="Z1867" t="s">
        <v>640</v>
      </c>
    </row>
    <row r="1868" spans="2:26" ht="30" hidden="1" outlineLevel="1" x14ac:dyDescent="0.25">
      <c r="B1868" s="48">
        <v>3</v>
      </c>
      <c r="C1868" s="49" t="s">
        <v>652</v>
      </c>
      <c r="D1868" s="50" t="s">
        <v>35</v>
      </c>
      <c r="E1868" s="51">
        <v>320</v>
      </c>
      <c r="F1868" s="48">
        <v>2019</v>
      </c>
      <c r="G1868" s="52" t="s">
        <v>36</v>
      </c>
      <c r="H1868" s="53"/>
      <c r="I1868" s="54">
        <v>742.50000000000011</v>
      </c>
      <c r="J1868" s="53"/>
      <c r="K1868" s="54">
        <v>558.14</v>
      </c>
      <c r="L1868" s="53"/>
      <c r="M1868" s="54">
        <v>669.06</v>
      </c>
      <c r="N1868" s="54">
        <f>IF(F1868=2017,H1868*I1868+J1868*K1868+L1868*M1868,0)</f>
        <v>0</v>
      </c>
      <c r="O1868" s="54">
        <f>IF(F1868=2018,H1868*I1868+J1868*K1868+L1868*M1868,0)</f>
        <v>0</v>
      </c>
      <c r="P1868" s="54">
        <f>IF(F1868=2019,H1868*I1868+J1868*K1868+L1868*M1868,0)</f>
        <v>0</v>
      </c>
      <c r="Q1868">
        <f>H1868*I1868</f>
        <v>0</v>
      </c>
      <c r="R1868">
        <f>J1868*K1868</f>
        <v>0</v>
      </c>
      <c r="S1868">
        <f>L1868*M1868</f>
        <v>0</v>
      </c>
      <c r="Y1868" t="s">
        <v>52</v>
      </c>
      <c r="Z1868" t="s">
        <v>640</v>
      </c>
    </row>
    <row r="1869" spans="2:26" hidden="1" outlineLevel="1" x14ac:dyDescent="0.25">
      <c r="Z1869" t="s">
        <v>640</v>
      </c>
    </row>
    <row r="1870" spans="2:26" ht="18.75" hidden="1" outlineLevel="1" x14ac:dyDescent="0.25">
      <c r="B1870" s="39" t="s">
        <v>68</v>
      </c>
      <c r="C1870" s="40"/>
      <c r="D1870" s="55"/>
      <c r="E1870" s="41"/>
      <c r="F1870" s="56"/>
      <c r="G1870" s="40"/>
      <c r="H1870" s="41"/>
      <c r="I1870" s="42"/>
      <c r="J1870" s="56"/>
      <c r="K1870" s="42"/>
      <c r="L1870" s="41"/>
      <c r="M1870" s="42"/>
      <c r="N1870" s="41"/>
      <c r="O1870" s="41"/>
      <c r="P1870" s="56"/>
      <c r="Z1870" t="s">
        <v>640</v>
      </c>
    </row>
    <row r="1871" spans="2:26" ht="51" hidden="1" outlineLevel="1" x14ac:dyDescent="0.25">
      <c r="B1871" s="43" t="s">
        <v>23</v>
      </c>
      <c r="C1871" s="44" t="s">
        <v>24</v>
      </c>
      <c r="D1871" s="44" t="s">
        <v>25</v>
      </c>
      <c r="E1871" s="44" t="s">
        <v>26</v>
      </c>
      <c r="F1871" s="44" t="s">
        <v>27</v>
      </c>
      <c r="G1871" s="44" t="s">
        <v>28</v>
      </c>
      <c r="H1871" s="44" t="s">
        <v>69</v>
      </c>
      <c r="I1871" s="45" t="s">
        <v>69</v>
      </c>
      <c r="J1871" s="44" t="s">
        <v>622</v>
      </c>
      <c r="K1871" s="45" t="s">
        <v>70</v>
      </c>
      <c r="L1871" s="44" t="s">
        <v>623</v>
      </c>
      <c r="M1871" s="45" t="s">
        <v>71</v>
      </c>
      <c r="N1871" s="46">
        <v>2017</v>
      </c>
      <c r="O1871" s="46">
        <v>2018</v>
      </c>
      <c r="P1871" s="47">
        <v>2019</v>
      </c>
      <c r="Z1871" t="s">
        <v>640</v>
      </c>
    </row>
    <row r="1872" spans="2:26" ht="18.75" hidden="1" outlineLevel="1" x14ac:dyDescent="0.25">
      <c r="B1872" s="93" t="s">
        <v>33</v>
      </c>
      <c r="C1872" s="94"/>
      <c r="D1872" s="94"/>
      <c r="E1872" s="94"/>
      <c r="F1872" s="94"/>
      <c r="G1872" s="94"/>
      <c r="H1872" s="94"/>
      <c r="I1872" s="94"/>
      <c r="J1872" s="94"/>
      <c r="K1872" s="94"/>
      <c r="L1872" s="94"/>
      <c r="M1872" s="94"/>
      <c r="N1872" s="94"/>
      <c r="O1872" s="94"/>
      <c r="P1872" s="95"/>
      <c r="Z1872" t="s">
        <v>640</v>
      </c>
    </row>
    <row r="1873" spans="2:26" ht="30" hidden="1" outlineLevel="1" x14ac:dyDescent="0.25">
      <c r="B1873" s="48">
        <v>1</v>
      </c>
      <c r="C1873" s="49" t="s">
        <v>641</v>
      </c>
      <c r="D1873" s="50" t="s">
        <v>72</v>
      </c>
      <c r="E1873" s="51"/>
      <c r="F1873" s="48">
        <v>2018</v>
      </c>
      <c r="G1873" s="52" t="s">
        <v>73</v>
      </c>
      <c r="H1873" s="57" t="s">
        <v>69</v>
      </c>
      <c r="I1873" s="58" t="s">
        <v>69</v>
      </c>
      <c r="J1873" s="53"/>
      <c r="K1873" s="54">
        <v>628</v>
      </c>
      <c r="L1873" s="53"/>
      <c r="M1873" s="54">
        <v>754</v>
      </c>
      <c r="N1873" s="59">
        <f t="shared" ref="N1873:N1883" si="447">IF(F1873=2017,J1873*K1873+L1873*M1873,0)</f>
        <v>0</v>
      </c>
      <c r="O1873" s="54">
        <f t="shared" ref="O1873:O1883" si="448">IF(F1873=2018,J1873*K1873+L1873*M1873,0)</f>
        <v>0</v>
      </c>
      <c r="P1873" s="54">
        <f t="shared" ref="P1873:P1883" si="449">IF(F1873=2019,J1873*K1873+L1873*M1873,0)</f>
        <v>0</v>
      </c>
      <c r="T1873">
        <f t="shared" ref="T1873:T1883" si="450">J1873*K1873</f>
        <v>0</v>
      </c>
      <c r="U1873">
        <f t="shared" ref="U1873:U1883" si="451">L1873*M1873</f>
        <v>0</v>
      </c>
      <c r="Y1873" t="s">
        <v>52</v>
      </c>
      <c r="Z1873" t="s">
        <v>640</v>
      </c>
    </row>
    <row r="1874" spans="2:26" ht="30" hidden="1" outlineLevel="1" x14ac:dyDescent="0.25">
      <c r="B1874" s="48">
        <v>2</v>
      </c>
      <c r="C1874" s="49" t="s">
        <v>100</v>
      </c>
      <c r="D1874" s="50" t="s">
        <v>72</v>
      </c>
      <c r="E1874" s="51"/>
      <c r="F1874" s="48">
        <v>2017</v>
      </c>
      <c r="G1874" s="52" t="s">
        <v>73</v>
      </c>
      <c r="H1874" s="57" t="s">
        <v>69</v>
      </c>
      <c r="I1874" s="58" t="s">
        <v>69</v>
      </c>
      <c r="J1874" s="53"/>
      <c r="K1874" s="54">
        <v>628</v>
      </c>
      <c r="L1874" s="53"/>
      <c r="M1874" s="54">
        <v>754</v>
      </c>
      <c r="N1874" s="59">
        <f t="shared" si="447"/>
        <v>0</v>
      </c>
      <c r="O1874" s="54">
        <f t="shared" si="448"/>
        <v>0</v>
      </c>
      <c r="P1874" s="54">
        <f t="shared" si="449"/>
        <v>0</v>
      </c>
      <c r="T1874">
        <f t="shared" si="450"/>
        <v>0</v>
      </c>
      <c r="U1874">
        <f t="shared" si="451"/>
        <v>0</v>
      </c>
      <c r="Y1874" t="s">
        <v>52</v>
      </c>
      <c r="Z1874" t="s">
        <v>640</v>
      </c>
    </row>
    <row r="1875" spans="2:26" ht="30" hidden="1" outlineLevel="1" x14ac:dyDescent="0.25">
      <c r="B1875" s="48">
        <v>3</v>
      </c>
      <c r="C1875" s="49" t="s">
        <v>253</v>
      </c>
      <c r="D1875" s="50" t="s">
        <v>72</v>
      </c>
      <c r="E1875" s="51"/>
      <c r="F1875" s="48">
        <v>2018</v>
      </c>
      <c r="G1875" s="52" t="s">
        <v>73</v>
      </c>
      <c r="H1875" s="57" t="s">
        <v>69</v>
      </c>
      <c r="I1875" s="58" t="s">
        <v>69</v>
      </c>
      <c r="J1875" s="53"/>
      <c r="K1875" s="54">
        <v>628</v>
      </c>
      <c r="L1875" s="53"/>
      <c r="M1875" s="54">
        <v>754</v>
      </c>
      <c r="N1875" s="59">
        <f t="shared" si="447"/>
        <v>0</v>
      </c>
      <c r="O1875" s="54">
        <f t="shared" si="448"/>
        <v>0</v>
      </c>
      <c r="P1875" s="54">
        <f t="shared" si="449"/>
        <v>0</v>
      </c>
      <c r="T1875">
        <f t="shared" si="450"/>
        <v>0</v>
      </c>
      <c r="U1875">
        <f t="shared" si="451"/>
        <v>0</v>
      </c>
      <c r="Y1875" t="s">
        <v>52</v>
      </c>
      <c r="Z1875" t="s">
        <v>640</v>
      </c>
    </row>
    <row r="1876" spans="2:26" ht="30" hidden="1" outlineLevel="1" x14ac:dyDescent="0.25">
      <c r="B1876" s="48">
        <v>4</v>
      </c>
      <c r="C1876" s="49" t="s">
        <v>642</v>
      </c>
      <c r="D1876" s="50" t="s">
        <v>72</v>
      </c>
      <c r="E1876" s="51"/>
      <c r="F1876" s="48">
        <v>2017</v>
      </c>
      <c r="G1876" s="52" t="s">
        <v>73</v>
      </c>
      <c r="H1876" s="57" t="s">
        <v>69</v>
      </c>
      <c r="I1876" s="58" t="s">
        <v>69</v>
      </c>
      <c r="J1876" s="53"/>
      <c r="K1876" s="54">
        <v>628</v>
      </c>
      <c r="L1876" s="53"/>
      <c r="M1876" s="54">
        <v>754</v>
      </c>
      <c r="N1876" s="59">
        <f t="shared" si="447"/>
        <v>0</v>
      </c>
      <c r="O1876" s="54">
        <f t="shared" si="448"/>
        <v>0</v>
      </c>
      <c r="P1876" s="54">
        <f t="shared" si="449"/>
        <v>0</v>
      </c>
      <c r="T1876">
        <f t="shared" si="450"/>
        <v>0</v>
      </c>
      <c r="U1876">
        <f t="shared" si="451"/>
        <v>0</v>
      </c>
      <c r="Y1876" t="s">
        <v>130</v>
      </c>
      <c r="Z1876" t="s">
        <v>640</v>
      </c>
    </row>
    <row r="1877" spans="2:26" ht="30" hidden="1" outlineLevel="1" x14ac:dyDescent="0.25">
      <c r="B1877" s="48">
        <v>5</v>
      </c>
      <c r="C1877" s="49" t="s">
        <v>643</v>
      </c>
      <c r="D1877" s="50" t="s">
        <v>72</v>
      </c>
      <c r="E1877" s="51"/>
      <c r="F1877" s="48">
        <v>2018</v>
      </c>
      <c r="G1877" s="52" t="s">
        <v>73</v>
      </c>
      <c r="H1877" s="57" t="s">
        <v>69</v>
      </c>
      <c r="I1877" s="58" t="s">
        <v>69</v>
      </c>
      <c r="J1877" s="53"/>
      <c r="K1877" s="54">
        <v>628</v>
      </c>
      <c r="L1877" s="53"/>
      <c r="M1877" s="54">
        <v>754</v>
      </c>
      <c r="N1877" s="59">
        <f t="shared" si="447"/>
        <v>0</v>
      </c>
      <c r="O1877" s="54">
        <f t="shared" si="448"/>
        <v>0</v>
      </c>
      <c r="P1877" s="54">
        <f t="shared" si="449"/>
        <v>0</v>
      </c>
      <c r="T1877">
        <f t="shared" si="450"/>
        <v>0</v>
      </c>
      <c r="U1877">
        <f t="shared" si="451"/>
        <v>0</v>
      </c>
      <c r="Y1877" t="s">
        <v>52</v>
      </c>
      <c r="Z1877" t="s">
        <v>640</v>
      </c>
    </row>
    <row r="1878" spans="2:26" ht="30" hidden="1" outlineLevel="1" x14ac:dyDescent="0.25">
      <c r="B1878" s="48">
        <v>6</v>
      </c>
      <c r="C1878" s="49" t="s">
        <v>111</v>
      </c>
      <c r="D1878" s="50" t="s">
        <v>72</v>
      </c>
      <c r="E1878" s="51"/>
      <c r="F1878" s="48">
        <v>2018</v>
      </c>
      <c r="G1878" s="52" t="s">
        <v>73</v>
      </c>
      <c r="H1878" s="57" t="s">
        <v>69</v>
      </c>
      <c r="I1878" s="58" t="s">
        <v>69</v>
      </c>
      <c r="J1878" s="53"/>
      <c r="K1878" s="54">
        <v>628</v>
      </c>
      <c r="L1878" s="53"/>
      <c r="M1878" s="54">
        <v>754</v>
      </c>
      <c r="N1878" s="59">
        <f t="shared" si="447"/>
        <v>0</v>
      </c>
      <c r="O1878" s="54">
        <f t="shared" si="448"/>
        <v>0</v>
      </c>
      <c r="P1878" s="54">
        <f t="shared" si="449"/>
        <v>0</v>
      </c>
      <c r="T1878">
        <f t="shared" si="450"/>
        <v>0</v>
      </c>
      <c r="U1878">
        <f t="shared" si="451"/>
        <v>0</v>
      </c>
      <c r="Y1878" t="s">
        <v>52</v>
      </c>
      <c r="Z1878" t="s">
        <v>640</v>
      </c>
    </row>
    <row r="1879" spans="2:26" ht="30" hidden="1" outlineLevel="1" x14ac:dyDescent="0.25">
      <c r="B1879" s="48">
        <v>7</v>
      </c>
      <c r="C1879" s="49" t="s">
        <v>545</v>
      </c>
      <c r="D1879" s="50" t="s">
        <v>72</v>
      </c>
      <c r="E1879" s="51"/>
      <c r="F1879" s="48">
        <v>2017</v>
      </c>
      <c r="G1879" s="52" t="s">
        <v>73</v>
      </c>
      <c r="H1879" s="57" t="s">
        <v>69</v>
      </c>
      <c r="I1879" s="58" t="s">
        <v>69</v>
      </c>
      <c r="J1879" s="53"/>
      <c r="K1879" s="54">
        <v>628</v>
      </c>
      <c r="L1879" s="53"/>
      <c r="M1879" s="54">
        <v>754</v>
      </c>
      <c r="N1879" s="59">
        <f t="shared" si="447"/>
        <v>0</v>
      </c>
      <c r="O1879" s="54">
        <f t="shared" si="448"/>
        <v>0</v>
      </c>
      <c r="P1879" s="54">
        <f t="shared" si="449"/>
        <v>0</v>
      </c>
      <c r="T1879">
        <f t="shared" si="450"/>
        <v>0</v>
      </c>
      <c r="U1879">
        <f t="shared" si="451"/>
        <v>0</v>
      </c>
      <c r="Y1879" t="s">
        <v>52</v>
      </c>
      <c r="Z1879" t="s">
        <v>640</v>
      </c>
    </row>
    <row r="1880" spans="2:26" ht="30" hidden="1" outlineLevel="1" x14ac:dyDescent="0.25">
      <c r="B1880" s="48">
        <v>8</v>
      </c>
      <c r="C1880" s="49" t="s">
        <v>645</v>
      </c>
      <c r="D1880" s="50" t="s">
        <v>72</v>
      </c>
      <c r="E1880" s="51"/>
      <c r="F1880" s="48">
        <v>2018</v>
      </c>
      <c r="G1880" s="52" t="s">
        <v>73</v>
      </c>
      <c r="H1880" s="57" t="s">
        <v>69</v>
      </c>
      <c r="I1880" s="58" t="s">
        <v>69</v>
      </c>
      <c r="J1880" s="53"/>
      <c r="K1880" s="54">
        <v>628</v>
      </c>
      <c r="L1880" s="53"/>
      <c r="M1880" s="54">
        <v>754</v>
      </c>
      <c r="N1880" s="59">
        <f t="shared" si="447"/>
        <v>0</v>
      </c>
      <c r="O1880" s="54">
        <f t="shared" si="448"/>
        <v>0</v>
      </c>
      <c r="P1880" s="54">
        <f t="shared" si="449"/>
        <v>0</v>
      </c>
      <c r="T1880">
        <f t="shared" si="450"/>
        <v>0</v>
      </c>
      <c r="U1880">
        <f t="shared" si="451"/>
        <v>0</v>
      </c>
      <c r="Y1880" t="s">
        <v>52</v>
      </c>
      <c r="Z1880" t="s">
        <v>640</v>
      </c>
    </row>
    <row r="1881" spans="2:26" ht="30" hidden="1" outlineLevel="1" x14ac:dyDescent="0.25">
      <c r="B1881" s="48">
        <v>9</v>
      </c>
      <c r="C1881" s="49" t="s">
        <v>647</v>
      </c>
      <c r="D1881" s="50" t="s">
        <v>72</v>
      </c>
      <c r="E1881" s="51"/>
      <c r="F1881" s="48">
        <v>2018</v>
      </c>
      <c r="G1881" s="52" t="s">
        <v>73</v>
      </c>
      <c r="H1881" s="57" t="s">
        <v>69</v>
      </c>
      <c r="I1881" s="58" t="s">
        <v>69</v>
      </c>
      <c r="J1881" s="53"/>
      <c r="K1881" s="54">
        <v>628</v>
      </c>
      <c r="L1881" s="53"/>
      <c r="M1881" s="54">
        <v>754</v>
      </c>
      <c r="N1881" s="59">
        <f t="shared" si="447"/>
        <v>0</v>
      </c>
      <c r="O1881" s="54">
        <f t="shared" si="448"/>
        <v>0</v>
      </c>
      <c r="P1881" s="54">
        <f t="shared" si="449"/>
        <v>0</v>
      </c>
      <c r="T1881">
        <f t="shared" si="450"/>
        <v>0</v>
      </c>
      <c r="U1881">
        <f t="shared" si="451"/>
        <v>0</v>
      </c>
      <c r="Y1881" t="s">
        <v>52</v>
      </c>
      <c r="Z1881" t="s">
        <v>640</v>
      </c>
    </row>
    <row r="1882" spans="2:26" ht="30" hidden="1" outlineLevel="1" x14ac:dyDescent="0.25">
      <c r="B1882" s="48">
        <v>10</v>
      </c>
      <c r="C1882" s="49" t="s">
        <v>547</v>
      </c>
      <c r="D1882" s="50" t="s">
        <v>72</v>
      </c>
      <c r="E1882" s="51"/>
      <c r="F1882" s="48">
        <v>2019</v>
      </c>
      <c r="G1882" s="52" t="s">
        <v>73</v>
      </c>
      <c r="H1882" s="57" t="s">
        <v>69</v>
      </c>
      <c r="I1882" s="58" t="s">
        <v>69</v>
      </c>
      <c r="J1882" s="53"/>
      <c r="K1882" s="54">
        <v>628</v>
      </c>
      <c r="L1882" s="53"/>
      <c r="M1882" s="54">
        <v>754</v>
      </c>
      <c r="N1882" s="59">
        <f t="shared" si="447"/>
        <v>0</v>
      </c>
      <c r="O1882" s="54">
        <f t="shared" si="448"/>
        <v>0</v>
      </c>
      <c r="P1882" s="54">
        <f t="shared" si="449"/>
        <v>0</v>
      </c>
      <c r="T1882">
        <f t="shared" si="450"/>
        <v>0</v>
      </c>
      <c r="U1882">
        <f t="shared" si="451"/>
        <v>0</v>
      </c>
      <c r="Y1882" t="s">
        <v>52</v>
      </c>
      <c r="Z1882" t="s">
        <v>640</v>
      </c>
    </row>
    <row r="1883" spans="2:26" ht="30" hidden="1" outlineLevel="1" x14ac:dyDescent="0.25">
      <c r="B1883" s="48">
        <v>11</v>
      </c>
      <c r="C1883" s="49" t="s">
        <v>548</v>
      </c>
      <c r="D1883" s="50" t="s">
        <v>72</v>
      </c>
      <c r="E1883" s="51"/>
      <c r="F1883" s="48">
        <v>2018</v>
      </c>
      <c r="G1883" s="52" t="s">
        <v>73</v>
      </c>
      <c r="H1883" s="57" t="s">
        <v>69</v>
      </c>
      <c r="I1883" s="58" t="s">
        <v>69</v>
      </c>
      <c r="J1883" s="53"/>
      <c r="K1883" s="54">
        <v>628</v>
      </c>
      <c r="L1883" s="53"/>
      <c r="M1883" s="54">
        <v>754</v>
      </c>
      <c r="N1883" s="59">
        <f t="shared" si="447"/>
        <v>0</v>
      </c>
      <c r="O1883" s="54">
        <f t="shared" si="448"/>
        <v>0</v>
      </c>
      <c r="P1883" s="54">
        <f t="shared" si="449"/>
        <v>0</v>
      </c>
      <c r="T1883">
        <f t="shared" si="450"/>
        <v>0</v>
      </c>
      <c r="U1883">
        <f t="shared" si="451"/>
        <v>0</v>
      </c>
      <c r="Y1883" t="s">
        <v>52</v>
      </c>
      <c r="Z1883" t="s">
        <v>640</v>
      </c>
    </row>
    <row r="1884" spans="2:26" ht="18.75" hidden="1" outlineLevel="1" x14ac:dyDescent="0.25">
      <c r="B1884" s="93" t="s">
        <v>48</v>
      </c>
      <c r="C1884" s="94"/>
      <c r="D1884" s="94"/>
      <c r="E1884" s="94"/>
      <c r="F1884" s="94"/>
      <c r="G1884" s="94"/>
      <c r="H1884" s="94"/>
      <c r="I1884" s="94"/>
      <c r="J1884" s="94"/>
      <c r="K1884" s="94"/>
      <c r="L1884" s="94"/>
      <c r="M1884" s="94"/>
      <c r="N1884" s="94"/>
      <c r="O1884" s="94"/>
      <c r="P1884" s="95"/>
      <c r="Z1884" t="s">
        <v>640</v>
      </c>
    </row>
    <row r="1885" spans="2:26" ht="60" hidden="1" outlineLevel="1" x14ac:dyDescent="0.25">
      <c r="B1885" s="48">
        <v>1</v>
      </c>
      <c r="C1885" s="49" t="s">
        <v>650</v>
      </c>
      <c r="D1885" s="50" t="s">
        <v>72</v>
      </c>
      <c r="E1885" s="51"/>
      <c r="F1885" s="48">
        <v>2019</v>
      </c>
      <c r="G1885" s="52" t="s">
        <v>73</v>
      </c>
      <c r="H1885" s="57" t="s">
        <v>69</v>
      </c>
      <c r="I1885" s="58" t="s">
        <v>69</v>
      </c>
      <c r="J1885" s="53"/>
      <c r="K1885" s="54">
        <v>698</v>
      </c>
      <c r="L1885" s="53"/>
      <c r="M1885" s="54">
        <v>836</v>
      </c>
      <c r="N1885" s="59">
        <f>IF(F1885=2017,J1885*K1885+L1885*M1885,0)</f>
        <v>0</v>
      </c>
      <c r="O1885" s="54">
        <f>IF(F1885=2018,J1885*K1885+L1885*M1885,0)</f>
        <v>0</v>
      </c>
      <c r="P1885" s="54">
        <f>IF(F1885=2019,J1885*K1885+L1885*M1885,0)</f>
        <v>0</v>
      </c>
      <c r="T1885">
        <f>J1885*K1885</f>
        <v>0</v>
      </c>
      <c r="U1885">
        <f>L1885*M1885</f>
        <v>0</v>
      </c>
      <c r="Y1885" t="s">
        <v>52</v>
      </c>
      <c r="Z1885" t="s">
        <v>640</v>
      </c>
    </row>
    <row r="1886" spans="2:26" ht="30" hidden="1" outlineLevel="1" x14ac:dyDescent="0.25">
      <c r="B1886" s="48">
        <v>2</v>
      </c>
      <c r="C1886" s="49" t="s">
        <v>651</v>
      </c>
      <c r="D1886" s="50" t="s">
        <v>72</v>
      </c>
      <c r="E1886" s="51"/>
      <c r="F1886" s="48">
        <v>2019</v>
      </c>
      <c r="G1886" s="52" t="s">
        <v>73</v>
      </c>
      <c r="H1886" s="57" t="s">
        <v>69</v>
      </c>
      <c r="I1886" s="58" t="s">
        <v>69</v>
      </c>
      <c r="J1886" s="53"/>
      <c r="K1886" s="54">
        <v>698</v>
      </c>
      <c r="L1886" s="53"/>
      <c r="M1886" s="54">
        <v>836</v>
      </c>
      <c r="N1886" s="59">
        <f>IF(F1886=2017,J1886*K1886+L1886*M1886,0)</f>
        <v>0</v>
      </c>
      <c r="O1886" s="54">
        <f>IF(F1886=2018,J1886*K1886+L1886*M1886,0)</f>
        <v>0</v>
      </c>
      <c r="P1886" s="54">
        <f>IF(F1886=2019,J1886*K1886+L1886*M1886,0)</f>
        <v>0</v>
      </c>
      <c r="T1886">
        <f>J1886*K1886</f>
        <v>0</v>
      </c>
      <c r="U1886">
        <f>L1886*M1886</f>
        <v>0</v>
      </c>
      <c r="Y1886" t="s">
        <v>52</v>
      </c>
      <c r="Z1886" t="s">
        <v>640</v>
      </c>
    </row>
    <row r="1887" spans="2:26" ht="30" hidden="1" outlineLevel="1" x14ac:dyDescent="0.25">
      <c r="B1887" s="48">
        <v>3</v>
      </c>
      <c r="C1887" s="49" t="s">
        <v>652</v>
      </c>
      <c r="D1887" s="50" t="s">
        <v>72</v>
      </c>
      <c r="E1887" s="51"/>
      <c r="F1887" s="48">
        <v>2019</v>
      </c>
      <c r="G1887" s="52" t="s">
        <v>73</v>
      </c>
      <c r="H1887" s="57" t="s">
        <v>69</v>
      </c>
      <c r="I1887" s="58" t="s">
        <v>69</v>
      </c>
      <c r="J1887" s="53"/>
      <c r="K1887" s="54">
        <v>698</v>
      </c>
      <c r="L1887" s="53"/>
      <c r="M1887" s="54">
        <v>836</v>
      </c>
      <c r="N1887" s="59">
        <f>IF(F1887=2017,J1887*K1887+L1887*M1887,0)</f>
        <v>0</v>
      </c>
      <c r="O1887" s="54">
        <f>IF(F1887=2018,J1887*K1887+L1887*M1887,0)</f>
        <v>0</v>
      </c>
      <c r="P1887" s="54">
        <f>IF(F1887=2019,J1887*K1887+L1887*M1887,0)</f>
        <v>0</v>
      </c>
      <c r="T1887">
        <f>J1887*K1887</f>
        <v>0</v>
      </c>
      <c r="U1887">
        <f>L1887*M1887</f>
        <v>0</v>
      </c>
      <c r="Y1887" t="s">
        <v>52</v>
      </c>
      <c r="Z1887" t="s">
        <v>640</v>
      </c>
    </row>
    <row r="1888" spans="2:26" hidden="1" outlineLevel="1" x14ac:dyDescent="0.25">
      <c r="Z1888" t="s">
        <v>640</v>
      </c>
    </row>
    <row r="1889" spans="2:26" ht="18.75" hidden="1" outlineLevel="1" x14ac:dyDescent="0.25">
      <c r="B1889" s="39" t="s">
        <v>79</v>
      </c>
      <c r="C1889" s="40"/>
      <c r="D1889" s="55"/>
      <c r="E1889" s="41"/>
      <c r="F1889" s="56"/>
      <c r="G1889" s="40"/>
      <c r="H1889" s="41"/>
      <c r="I1889" s="42"/>
      <c r="J1889" s="56"/>
      <c r="K1889" s="42"/>
      <c r="L1889" s="41"/>
      <c r="M1889" s="42"/>
      <c r="N1889" s="41"/>
      <c r="O1889" s="41"/>
      <c r="P1889" s="56"/>
      <c r="Z1889" t="s">
        <v>640</v>
      </c>
    </row>
    <row r="1890" spans="2:26" ht="38.25" hidden="1" outlineLevel="1" x14ac:dyDescent="0.25">
      <c r="B1890" s="43" t="s">
        <v>23</v>
      </c>
      <c r="C1890" s="44" t="s">
        <v>24</v>
      </c>
      <c r="D1890" s="44" t="s">
        <v>25</v>
      </c>
      <c r="E1890" s="44" t="s">
        <v>26</v>
      </c>
      <c r="F1890" s="44" t="s">
        <v>27</v>
      </c>
      <c r="G1890" s="44" t="s">
        <v>28</v>
      </c>
      <c r="H1890" s="44" t="s">
        <v>69</v>
      </c>
      <c r="I1890" s="45" t="s">
        <v>69</v>
      </c>
      <c r="J1890" s="44" t="s">
        <v>80</v>
      </c>
      <c r="K1890" s="45" t="s">
        <v>81</v>
      </c>
      <c r="L1890" s="44" t="s">
        <v>82</v>
      </c>
      <c r="M1890" s="45" t="s">
        <v>83</v>
      </c>
      <c r="N1890" s="46">
        <v>2017</v>
      </c>
      <c r="O1890" s="46">
        <v>2018</v>
      </c>
      <c r="P1890" s="47">
        <v>2019</v>
      </c>
      <c r="Z1890" t="s">
        <v>640</v>
      </c>
    </row>
    <row r="1891" spans="2:26" ht="30" hidden="1" outlineLevel="1" x14ac:dyDescent="0.25">
      <c r="B1891" s="48">
        <v>1</v>
      </c>
      <c r="C1891" s="49" t="s">
        <v>556</v>
      </c>
      <c r="D1891" s="50" t="s">
        <v>85</v>
      </c>
      <c r="E1891" s="51"/>
      <c r="F1891" s="48">
        <v>2019</v>
      </c>
      <c r="G1891" s="52" t="s">
        <v>85</v>
      </c>
      <c r="H1891" s="57" t="s">
        <v>69</v>
      </c>
      <c r="I1891" s="58" t="s">
        <v>69</v>
      </c>
      <c r="J1891" s="53"/>
      <c r="K1891" s="54">
        <v>2400</v>
      </c>
      <c r="L1891" s="53"/>
      <c r="M1891" s="54">
        <v>3200</v>
      </c>
      <c r="N1891" s="59">
        <f>IF(F1891=2017,J1891*K1891+L1891*M1891,0)</f>
        <v>0</v>
      </c>
      <c r="O1891" s="54">
        <f>IF(F1891=2018,J1891*K1891+L1891*M1891,0)</f>
        <v>0</v>
      </c>
      <c r="P1891" s="54">
        <f>IF(F1891=2019,J1891*K1891+L1891*M1891,0)</f>
        <v>0</v>
      </c>
      <c r="V1891">
        <f>J1891*K1891</f>
        <v>0</v>
      </c>
      <c r="W1891">
        <f>L1891*M1891</f>
        <v>0</v>
      </c>
      <c r="Y1891" t="s">
        <v>52</v>
      </c>
      <c r="Z1891" t="s">
        <v>640</v>
      </c>
    </row>
    <row r="1892" spans="2:26" hidden="1" outlineLevel="1" x14ac:dyDescent="0.25">
      <c r="Z1892" t="s">
        <v>640</v>
      </c>
    </row>
    <row r="1893" spans="2:26" ht="15.75" thickBot="1" x14ac:dyDescent="0.3"/>
    <row r="1894" spans="2:26" ht="39" thickBot="1" x14ac:dyDescent="0.3">
      <c r="B1894" s="96" t="s">
        <v>653</v>
      </c>
      <c r="C1894" s="97"/>
      <c r="D1894" s="97"/>
      <c r="E1894" s="102" t="s">
        <v>3</v>
      </c>
      <c r="F1894" s="103"/>
      <c r="G1894" s="4" t="s">
        <v>4</v>
      </c>
      <c r="H1894" s="4" t="s">
        <v>5</v>
      </c>
      <c r="I1894" s="4" t="s">
        <v>6</v>
      </c>
      <c r="J1894" s="4" t="s">
        <v>7</v>
      </c>
      <c r="K1894" s="5" t="s">
        <v>8</v>
      </c>
      <c r="L1894" s="6" t="s">
        <v>9</v>
      </c>
      <c r="M1894" s="7"/>
      <c r="N1894" s="8">
        <v>2017</v>
      </c>
      <c r="O1894" s="9">
        <v>2018</v>
      </c>
      <c r="P1894" s="10">
        <v>2019</v>
      </c>
      <c r="Z1894" t="s">
        <v>653</v>
      </c>
    </row>
    <row r="1895" spans="2:26" ht="15.75" x14ac:dyDescent="0.25">
      <c r="B1895" s="98"/>
      <c r="C1895" s="99"/>
      <c r="D1895" s="99"/>
      <c r="E1895" s="104">
        <v>0</v>
      </c>
      <c r="F1895" s="105"/>
      <c r="G1895" s="11" t="s">
        <v>10</v>
      </c>
      <c r="H1895" s="12">
        <f>SUBTOTAL(2,I1912:I1923,I1925:I1927)</f>
        <v>15</v>
      </c>
      <c r="I1895" s="13">
        <f>SUM(I1912:I1923,I1925:I1927)/H1895</f>
        <v>716.1</v>
      </c>
      <c r="J1895" s="14" t="s">
        <v>11</v>
      </c>
      <c r="K1895" s="15">
        <f>SUM(H1912:H1923,H1925:H1927)</f>
        <v>0</v>
      </c>
      <c r="L1895" s="16">
        <f>Q1895</f>
        <v>0</v>
      </c>
      <c r="M1895" s="17"/>
      <c r="N1895" s="110">
        <f>SUM(N1912:N1923,N1925:N1927,N1932:N1941,N1943:N1945,N1949:N1949)</f>
        <v>0</v>
      </c>
      <c r="O1895" s="113">
        <f>SUM(O1912:O1923,O1925:O1927,O1932:O1941,O1943:O1945,O1949:O1949)</f>
        <v>0</v>
      </c>
      <c r="P1895" s="86">
        <f>SUM(P1912:P1923,P1925:P1927,P1932:P1941,P1943:P1945,P1949:P1949)</f>
        <v>0</v>
      </c>
      <c r="Q1895">
        <f>SUM(Q1912:Q1923,Q1925:Q1927)</f>
        <v>0</v>
      </c>
      <c r="R1895">
        <f>SUM(R1912:R1923,R1925:R1927)</f>
        <v>0</v>
      </c>
      <c r="S1895">
        <f>SUM(S1912:S1923,S1925:S1927)</f>
        <v>0</v>
      </c>
      <c r="T1895">
        <f>SUM(T1932:T1941,T1943:T1945)</f>
        <v>0</v>
      </c>
      <c r="U1895">
        <f>SUM(U1932:U1941,U1943:U1945)</f>
        <v>0</v>
      </c>
      <c r="V1895">
        <f>SUM(V1949:V1949)</f>
        <v>0</v>
      </c>
      <c r="W1895">
        <f>SUM(W1949:W1949)</f>
        <v>0</v>
      </c>
      <c r="Z1895" t="s">
        <v>653</v>
      </c>
    </row>
    <row r="1896" spans="2:26" ht="31.5" x14ac:dyDescent="0.25">
      <c r="B1896" s="98"/>
      <c r="C1896" s="99"/>
      <c r="D1896" s="99"/>
      <c r="E1896" s="106"/>
      <c r="F1896" s="107"/>
      <c r="G1896" s="11" t="s">
        <v>12</v>
      </c>
      <c r="H1896" s="12">
        <f>SUBTOTAL(2,K1912:K1923,K1925:K1927)</f>
        <v>15</v>
      </c>
      <c r="I1896" s="13">
        <f>SUM(K1912:K1923,K1925:K1927)/H1896</f>
        <v>538.31600000000003</v>
      </c>
      <c r="J1896" s="14" t="s">
        <v>13</v>
      </c>
      <c r="K1896" s="15">
        <f>SUM(J1912:J1923,J1925:J1927)</f>
        <v>0</v>
      </c>
      <c r="L1896" s="16">
        <f>R1895</f>
        <v>0</v>
      </c>
      <c r="M1896" s="18"/>
      <c r="N1896" s="111"/>
      <c r="O1896" s="114"/>
      <c r="P1896" s="87"/>
      <c r="Z1896" t="s">
        <v>653</v>
      </c>
    </row>
    <row r="1897" spans="2:26" ht="31.5" x14ac:dyDescent="0.25">
      <c r="B1897" s="98"/>
      <c r="C1897" s="99"/>
      <c r="D1897" s="99"/>
      <c r="E1897" s="106"/>
      <c r="F1897" s="107"/>
      <c r="G1897" s="11" t="s">
        <v>14</v>
      </c>
      <c r="H1897" s="12">
        <f>SUBTOTAL(2,M1912:M1923,M1925:M1927)</f>
        <v>15</v>
      </c>
      <c r="I1897" s="13">
        <f>SUM(M1912:M1923,M1925:M1927)/H1897</f>
        <v>645.06666666666638</v>
      </c>
      <c r="J1897" s="14" t="s">
        <v>13</v>
      </c>
      <c r="K1897" s="15">
        <f>SUM(L1912:L1923,L1925:L1927)</f>
        <v>0</v>
      </c>
      <c r="L1897" s="16">
        <f>S1895</f>
        <v>0</v>
      </c>
      <c r="M1897" s="18"/>
      <c r="N1897" s="111"/>
      <c r="O1897" s="114"/>
      <c r="P1897" s="87"/>
      <c r="Z1897" t="s">
        <v>653</v>
      </c>
    </row>
    <row r="1898" spans="2:26" ht="31.5" x14ac:dyDescent="0.25">
      <c r="B1898" s="98"/>
      <c r="C1898" s="99"/>
      <c r="D1898" s="99"/>
      <c r="E1898" s="106"/>
      <c r="F1898" s="107"/>
      <c r="G1898" s="11" t="s">
        <v>15</v>
      </c>
      <c r="H1898" s="12">
        <f>SUBTOTAL(2,K1932:K1941,K1943:K1945)</f>
        <v>13</v>
      </c>
      <c r="I1898" s="13">
        <f>SUM(K1932:K1941,K1943:K1945)/H1898</f>
        <v>704.92307692307691</v>
      </c>
      <c r="J1898" s="14" t="s">
        <v>13</v>
      </c>
      <c r="K1898" s="15">
        <f>SUM(J1932:J1941,J1943:J1945)</f>
        <v>0</v>
      </c>
      <c r="L1898" s="16">
        <f>T1895</f>
        <v>0</v>
      </c>
      <c r="M1898" s="18"/>
      <c r="N1898" s="111"/>
      <c r="O1898" s="114"/>
      <c r="P1898" s="87"/>
      <c r="Z1898" t="s">
        <v>653</v>
      </c>
    </row>
    <row r="1899" spans="2:26" ht="31.5" x14ac:dyDescent="0.25">
      <c r="B1899" s="98"/>
      <c r="C1899" s="99"/>
      <c r="D1899" s="99"/>
      <c r="E1899" s="106"/>
      <c r="F1899" s="107"/>
      <c r="G1899" s="11" t="s">
        <v>16</v>
      </c>
      <c r="H1899" s="12">
        <f>SUBTOTAL(2,M1932:M1941,M1943:M1945)</f>
        <v>13</v>
      </c>
      <c r="I1899" s="13">
        <f>SUM(M1932:M1941,M1943:M1945)/H1899</f>
        <v>844.46153846153845</v>
      </c>
      <c r="J1899" s="14" t="s">
        <v>13</v>
      </c>
      <c r="K1899" s="15">
        <f>SUM(L1932:L1941,L1943:L1945)</f>
        <v>0</v>
      </c>
      <c r="L1899" s="16">
        <f>U1895</f>
        <v>0</v>
      </c>
      <c r="M1899" s="18"/>
      <c r="N1899" s="111"/>
      <c r="O1899" s="114"/>
      <c r="P1899" s="87"/>
      <c r="Z1899" t="s">
        <v>653</v>
      </c>
    </row>
    <row r="1900" spans="2:26" ht="31.5" x14ac:dyDescent="0.25">
      <c r="B1900" s="98"/>
      <c r="C1900" s="99"/>
      <c r="D1900" s="99"/>
      <c r="E1900" s="106"/>
      <c r="F1900" s="107"/>
      <c r="G1900" s="11" t="s">
        <v>17</v>
      </c>
      <c r="H1900" s="12">
        <f>SUBTOTAL(2,K1949:K1949)</f>
        <v>1</v>
      </c>
      <c r="I1900" s="13">
        <f>SUM(K1949:K1949)/H1900</f>
        <v>2400</v>
      </c>
      <c r="J1900" s="14" t="s">
        <v>13</v>
      </c>
      <c r="K1900" s="15">
        <f>SUM(J1949:J1949)</f>
        <v>0</v>
      </c>
      <c r="L1900" s="16">
        <f>V1895</f>
        <v>0</v>
      </c>
      <c r="M1900" s="18"/>
      <c r="N1900" s="111"/>
      <c r="O1900" s="114"/>
      <c r="P1900" s="87"/>
      <c r="Z1900" t="s">
        <v>653</v>
      </c>
    </row>
    <row r="1901" spans="2:26" ht="32.25" thickBot="1" x14ac:dyDescent="0.3">
      <c r="B1901" s="98"/>
      <c r="C1901" s="99"/>
      <c r="D1901" s="99"/>
      <c r="E1901" s="106"/>
      <c r="F1901" s="107"/>
      <c r="G1901" s="11" t="s">
        <v>18</v>
      </c>
      <c r="H1901" s="19">
        <f>SUBTOTAL(2,M1949:M1949)</f>
        <v>1</v>
      </c>
      <c r="I1901" s="20">
        <f>SUM(M1949:M1949)/H1901</f>
        <v>3200</v>
      </c>
      <c r="J1901" s="21" t="s">
        <v>13</v>
      </c>
      <c r="K1901" s="22">
        <f>SUM(L1949:L1949)</f>
        <v>0</v>
      </c>
      <c r="L1901" s="23">
        <f>W1895</f>
        <v>0</v>
      </c>
      <c r="M1901" s="18"/>
      <c r="N1901" s="111"/>
      <c r="O1901" s="114"/>
      <c r="P1901" s="87"/>
      <c r="Z1901" t="s">
        <v>653</v>
      </c>
    </row>
    <row r="1902" spans="2:26" ht="16.5" thickBot="1" x14ac:dyDescent="0.3">
      <c r="B1902" s="100"/>
      <c r="C1902" s="101"/>
      <c r="D1902" s="101"/>
      <c r="E1902" s="108"/>
      <c r="F1902" s="109"/>
      <c r="G1902" s="24" t="s">
        <v>19</v>
      </c>
      <c r="H1902" s="25"/>
      <c r="I1902" s="25"/>
      <c r="J1902" s="25"/>
      <c r="K1902" s="26">
        <f>SUM(K1895:K1901)</f>
        <v>0</v>
      </c>
      <c r="L1902" s="27">
        <f>SUM(L1895:L1901)</f>
        <v>0</v>
      </c>
      <c r="M1902" s="18"/>
      <c r="N1902" s="112"/>
      <c r="O1902" s="115"/>
      <c r="P1902" s="88"/>
      <c r="Z1902" t="s">
        <v>653</v>
      </c>
    </row>
    <row r="1903" spans="2:26" ht="15.75" collapsed="1" thickBot="1" x14ac:dyDescent="0.3">
      <c r="B1903" s="89" t="s">
        <v>20</v>
      </c>
      <c r="C1903" s="90"/>
      <c r="D1903" s="90"/>
      <c r="E1903" s="91"/>
      <c r="F1903" s="91"/>
      <c r="G1903" s="91"/>
      <c r="H1903" s="91"/>
      <c r="I1903" s="91"/>
      <c r="J1903" s="91"/>
      <c r="K1903" s="91"/>
      <c r="L1903" s="91"/>
      <c r="M1903" s="91"/>
      <c r="N1903" s="91"/>
      <c r="O1903" s="91"/>
      <c r="P1903" s="92"/>
      <c r="Z1903" t="s">
        <v>653</v>
      </c>
    </row>
    <row r="1904" spans="2:26" hidden="1" outlineLevel="1" x14ac:dyDescent="0.25">
      <c r="B1904" s="28" t="s">
        <v>21</v>
      </c>
      <c r="C1904" s="29"/>
      <c r="D1904" s="29"/>
      <c r="E1904" s="30"/>
      <c r="F1904" s="30"/>
      <c r="G1904" s="29"/>
      <c r="H1904" s="30"/>
      <c r="I1904" s="31"/>
      <c r="J1904" s="30"/>
      <c r="K1904" s="31"/>
      <c r="L1904" s="30"/>
      <c r="M1904" s="31"/>
      <c r="N1904" s="30"/>
      <c r="O1904" s="30"/>
      <c r="P1904" s="32"/>
      <c r="Z1904" t="s">
        <v>653</v>
      </c>
    </row>
    <row r="1905" spans="2:26" hidden="1" outlineLevel="1" x14ac:dyDescent="0.25">
      <c r="B1905" s="33" t="s">
        <v>653</v>
      </c>
      <c r="C1905" s="29"/>
      <c r="D1905" s="29"/>
      <c r="E1905" s="30"/>
      <c r="F1905" s="30"/>
      <c r="G1905" s="29"/>
      <c r="H1905" s="30"/>
      <c r="I1905" s="31"/>
      <c r="J1905" s="30"/>
      <c r="K1905" s="31"/>
      <c r="L1905" s="30"/>
      <c r="M1905" s="31"/>
      <c r="N1905" s="30"/>
      <c r="O1905" s="30"/>
      <c r="P1905" s="32"/>
      <c r="Z1905" t="s">
        <v>653</v>
      </c>
    </row>
    <row r="1906" spans="2:26" hidden="1" outlineLevel="1" x14ac:dyDescent="0.25">
      <c r="B1906" s="28"/>
      <c r="C1906" s="29"/>
      <c r="D1906" s="29"/>
      <c r="E1906" s="30"/>
      <c r="F1906" s="30"/>
      <c r="G1906" s="29"/>
      <c r="H1906" s="30"/>
      <c r="I1906" s="31"/>
      <c r="J1906" s="30"/>
      <c r="K1906" s="31"/>
      <c r="L1906" s="30"/>
      <c r="M1906" s="31"/>
      <c r="N1906" s="30"/>
      <c r="O1906" s="30"/>
      <c r="P1906" s="32"/>
      <c r="Z1906" t="s">
        <v>653</v>
      </c>
    </row>
    <row r="1907" spans="2:26" hidden="1" outlineLevel="1" x14ac:dyDescent="0.25">
      <c r="B1907" s="34"/>
      <c r="C1907" s="29"/>
      <c r="D1907" s="29"/>
      <c r="E1907" s="30"/>
      <c r="F1907" s="30"/>
      <c r="G1907" s="29"/>
      <c r="H1907" s="30"/>
      <c r="I1907" s="31"/>
      <c r="J1907" s="30"/>
      <c r="K1907" s="31"/>
      <c r="L1907" s="30"/>
      <c r="M1907" s="31"/>
      <c r="N1907" s="30"/>
      <c r="O1907" s="30"/>
      <c r="P1907" s="32"/>
      <c r="Z1907" t="s">
        <v>653</v>
      </c>
    </row>
    <row r="1908" spans="2:26" hidden="1" outlineLevel="1" x14ac:dyDescent="0.25">
      <c r="B1908" s="35"/>
      <c r="C1908" s="36"/>
      <c r="D1908" s="36"/>
      <c r="E1908" s="37"/>
      <c r="F1908" s="37"/>
      <c r="G1908" s="36"/>
      <c r="H1908" s="37"/>
      <c r="I1908" s="18"/>
      <c r="J1908" s="37"/>
      <c r="K1908" s="18"/>
      <c r="L1908" s="37"/>
      <c r="M1908" s="18"/>
      <c r="N1908" s="37"/>
      <c r="O1908" s="37"/>
      <c r="P1908" s="38"/>
      <c r="Z1908" t="s">
        <v>653</v>
      </c>
    </row>
    <row r="1909" spans="2:26" ht="18.75" hidden="1" outlineLevel="1" x14ac:dyDescent="0.25">
      <c r="B1909" s="39" t="s">
        <v>22</v>
      </c>
      <c r="C1909" s="40"/>
      <c r="D1909" s="40"/>
      <c r="E1909" s="41"/>
      <c r="F1909" s="41"/>
      <c r="G1909" s="40"/>
      <c r="H1909" s="41"/>
      <c r="I1909" s="42"/>
      <c r="J1909" s="41"/>
      <c r="K1909" s="42"/>
      <c r="L1909" s="41"/>
      <c r="M1909" s="42"/>
      <c r="N1909" s="41"/>
      <c r="O1909" s="41"/>
      <c r="P1909" s="41"/>
      <c r="Z1909" t="s">
        <v>653</v>
      </c>
    </row>
    <row r="1910" spans="2:26" ht="51" hidden="1" outlineLevel="1" x14ac:dyDescent="0.25">
      <c r="B1910" s="43" t="s">
        <v>23</v>
      </c>
      <c r="C1910" s="44" t="s">
        <v>24</v>
      </c>
      <c r="D1910" s="44" t="s">
        <v>25</v>
      </c>
      <c r="E1910" s="44" t="s">
        <v>26</v>
      </c>
      <c r="F1910" s="44" t="s">
        <v>27</v>
      </c>
      <c r="G1910" s="44" t="s">
        <v>28</v>
      </c>
      <c r="H1910" s="44" t="s">
        <v>29</v>
      </c>
      <c r="I1910" s="45" t="s">
        <v>30</v>
      </c>
      <c r="J1910" s="44" t="s">
        <v>620</v>
      </c>
      <c r="K1910" s="45" t="s">
        <v>31</v>
      </c>
      <c r="L1910" s="44" t="s">
        <v>621</v>
      </c>
      <c r="M1910" s="45" t="s">
        <v>32</v>
      </c>
      <c r="N1910" s="46">
        <v>2017</v>
      </c>
      <c r="O1910" s="46">
        <v>2018</v>
      </c>
      <c r="P1910" s="47">
        <v>2019</v>
      </c>
      <c r="Z1910" t="s">
        <v>653</v>
      </c>
    </row>
    <row r="1911" spans="2:26" ht="18.75" hidden="1" outlineLevel="1" x14ac:dyDescent="0.25">
      <c r="B1911" s="93" t="s">
        <v>33</v>
      </c>
      <c r="C1911" s="94"/>
      <c r="D1911" s="94"/>
      <c r="E1911" s="94"/>
      <c r="F1911" s="94"/>
      <c r="G1911" s="94"/>
      <c r="H1911" s="94"/>
      <c r="I1911" s="94"/>
      <c r="J1911" s="94"/>
      <c r="K1911" s="94"/>
      <c r="L1911" s="94"/>
      <c r="M1911" s="94"/>
      <c r="N1911" s="94"/>
      <c r="O1911" s="94"/>
      <c r="P1911" s="95"/>
      <c r="Z1911" t="s">
        <v>653</v>
      </c>
    </row>
    <row r="1912" spans="2:26" ht="15.75" hidden="1" outlineLevel="1" x14ac:dyDescent="0.25">
      <c r="B1912" s="48">
        <v>1</v>
      </c>
      <c r="C1912" s="49" t="s">
        <v>100</v>
      </c>
      <c r="D1912" s="50" t="s">
        <v>35</v>
      </c>
      <c r="E1912" s="51">
        <v>336</v>
      </c>
      <c r="F1912" s="48">
        <v>2017</v>
      </c>
      <c r="G1912" s="52" t="s">
        <v>36</v>
      </c>
      <c r="H1912" s="53"/>
      <c r="I1912" s="54">
        <v>700.7</v>
      </c>
      <c r="J1912" s="53"/>
      <c r="K1912" s="54">
        <v>526.28</v>
      </c>
      <c r="L1912" s="53"/>
      <c r="M1912" s="54">
        <v>631.29999999999995</v>
      </c>
      <c r="N1912" s="54">
        <f t="shared" ref="N1912:N1923" si="452">IF(F1912=2017,H1912*I1912+J1912*K1912+L1912*M1912,0)</f>
        <v>0</v>
      </c>
      <c r="O1912" s="54">
        <f t="shared" ref="O1912:O1923" si="453">IF(F1912=2018,H1912*I1912+J1912*K1912+L1912*M1912,0)</f>
        <v>0</v>
      </c>
      <c r="P1912" s="54">
        <f t="shared" ref="P1912:P1923" si="454">IF(F1912=2019,H1912*I1912+J1912*K1912+L1912*M1912,0)</f>
        <v>0</v>
      </c>
      <c r="Q1912">
        <f t="shared" ref="Q1912:Q1923" si="455">H1912*I1912</f>
        <v>0</v>
      </c>
      <c r="R1912">
        <f t="shared" ref="R1912:R1923" si="456">J1912*K1912</f>
        <v>0</v>
      </c>
      <c r="S1912">
        <f t="shared" ref="S1912:S1923" si="457">L1912*M1912</f>
        <v>0</v>
      </c>
      <c r="Y1912" t="s">
        <v>101</v>
      </c>
      <c r="Z1912" t="s">
        <v>653</v>
      </c>
    </row>
    <row r="1913" spans="2:26" ht="15.75" hidden="1" outlineLevel="1" x14ac:dyDescent="0.25">
      <c r="B1913" s="48">
        <v>2</v>
      </c>
      <c r="C1913" s="49" t="s">
        <v>509</v>
      </c>
      <c r="D1913" s="50" t="s">
        <v>35</v>
      </c>
      <c r="E1913" s="51">
        <v>368</v>
      </c>
      <c r="F1913" s="48">
        <v>2017</v>
      </c>
      <c r="G1913" s="52" t="s">
        <v>36</v>
      </c>
      <c r="H1913" s="53"/>
      <c r="I1913" s="54">
        <v>892.1</v>
      </c>
      <c r="J1913" s="53"/>
      <c r="K1913" s="54">
        <v>670.24</v>
      </c>
      <c r="L1913" s="53"/>
      <c r="M1913" s="54">
        <v>803.57999999999993</v>
      </c>
      <c r="N1913" s="54">
        <f t="shared" si="452"/>
        <v>0</v>
      </c>
      <c r="O1913" s="54">
        <f t="shared" si="453"/>
        <v>0</v>
      </c>
      <c r="P1913" s="54">
        <f t="shared" si="454"/>
        <v>0</v>
      </c>
      <c r="Q1913">
        <f t="shared" si="455"/>
        <v>0</v>
      </c>
      <c r="R1913">
        <f t="shared" si="456"/>
        <v>0</v>
      </c>
      <c r="S1913">
        <f t="shared" si="457"/>
        <v>0</v>
      </c>
      <c r="Y1913" t="s">
        <v>256</v>
      </c>
      <c r="Z1913" t="s">
        <v>653</v>
      </c>
    </row>
    <row r="1914" spans="2:26" ht="15.75" hidden="1" outlineLevel="1" x14ac:dyDescent="0.25">
      <c r="B1914" s="48">
        <v>3</v>
      </c>
      <c r="C1914" s="49" t="s">
        <v>544</v>
      </c>
      <c r="D1914" s="50" t="s">
        <v>35</v>
      </c>
      <c r="E1914" s="51">
        <v>320</v>
      </c>
      <c r="F1914" s="48">
        <v>2017</v>
      </c>
      <c r="G1914" s="52" t="s">
        <v>36</v>
      </c>
      <c r="H1914" s="53"/>
      <c r="I1914" s="54">
        <v>752.40000000000009</v>
      </c>
      <c r="J1914" s="53"/>
      <c r="K1914" s="54">
        <v>565.21999999999991</v>
      </c>
      <c r="L1914" s="53"/>
      <c r="M1914" s="54">
        <v>677.31999999999994</v>
      </c>
      <c r="N1914" s="54">
        <f t="shared" si="452"/>
        <v>0</v>
      </c>
      <c r="O1914" s="54">
        <f t="shared" si="453"/>
        <v>0</v>
      </c>
      <c r="P1914" s="54">
        <f t="shared" si="454"/>
        <v>0</v>
      </c>
      <c r="Q1914">
        <f t="shared" si="455"/>
        <v>0</v>
      </c>
      <c r="R1914">
        <f t="shared" si="456"/>
        <v>0</v>
      </c>
      <c r="S1914">
        <f t="shared" si="457"/>
        <v>0</v>
      </c>
      <c r="Y1914" t="s">
        <v>250</v>
      </c>
      <c r="Z1914" t="s">
        <v>653</v>
      </c>
    </row>
    <row r="1915" spans="2:26" ht="15.75" hidden="1" outlineLevel="1" x14ac:dyDescent="0.25">
      <c r="B1915" s="48">
        <v>4</v>
      </c>
      <c r="C1915" s="49" t="s">
        <v>253</v>
      </c>
      <c r="D1915" s="50" t="s">
        <v>35</v>
      </c>
      <c r="E1915" s="51">
        <v>304</v>
      </c>
      <c r="F1915" s="48">
        <v>2017</v>
      </c>
      <c r="G1915" s="52" t="s">
        <v>36</v>
      </c>
      <c r="H1915" s="53"/>
      <c r="I1915" s="54">
        <v>856.90000000000009</v>
      </c>
      <c r="J1915" s="53"/>
      <c r="K1915" s="54">
        <v>644.28</v>
      </c>
      <c r="L1915" s="53"/>
      <c r="M1915" s="54">
        <v>771.71999999999991</v>
      </c>
      <c r="N1915" s="54">
        <f t="shared" si="452"/>
        <v>0</v>
      </c>
      <c r="O1915" s="54">
        <f t="shared" si="453"/>
        <v>0</v>
      </c>
      <c r="P1915" s="54">
        <f t="shared" si="454"/>
        <v>0</v>
      </c>
      <c r="Q1915">
        <f t="shared" si="455"/>
        <v>0</v>
      </c>
      <c r="R1915">
        <f t="shared" si="456"/>
        <v>0</v>
      </c>
      <c r="S1915">
        <f t="shared" si="457"/>
        <v>0</v>
      </c>
      <c r="Y1915" t="s">
        <v>107</v>
      </c>
      <c r="Z1915" t="s">
        <v>653</v>
      </c>
    </row>
    <row r="1916" spans="2:26" ht="15.75" hidden="1" outlineLevel="1" x14ac:dyDescent="0.25">
      <c r="B1916" s="48">
        <v>5</v>
      </c>
      <c r="C1916" s="49" t="s">
        <v>253</v>
      </c>
      <c r="D1916" s="50" t="s">
        <v>38</v>
      </c>
      <c r="E1916" s="51">
        <v>304</v>
      </c>
      <c r="F1916" s="48">
        <v>2017</v>
      </c>
      <c r="G1916" s="52" t="s">
        <v>36</v>
      </c>
      <c r="H1916" s="53"/>
      <c r="I1916" s="54">
        <v>727.1</v>
      </c>
      <c r="J1916" s="53"/>
      <c r="K1916" s="54">
        <v>546.33999999999992</v>
      </c>
      <c r="L1916" s="53"/>
      <c r="M1916" s="54">
        <v>654.9</v>
      </c>
      <c r="N1916" s="54">
        <f t="shared" si="452"/>
        <v>0</v>
      </c>
      <c r="O1916" s="54">
        <f t="shared" si="453"/>
        <v>0</v>
      </c>
      <c r="P1916" s="54">
        <f t="shared" si="454"/>
        <v>0</v>
      </c>
      <c r="Q1916">
        <f t="shared" si="455"/>
        <v>0</v>
      </c>
      <c r="R1916">
        <f t="shared" si="456"/>
        <v>0</v>
      </c>
      <c r="S1916">
        <f t="shared" si="457"/>
        <v>0</v>
      </c>
      <c r="Y1916" t="s">
        <v>108</v>
      </c>
      <c r="Z1916" t="s">
        <v>653</v>
      </c>
    </row>
    <row r="1917" spans="2:26" ht="30" hidden="1" outlineLevel="1" x14ac:dyDescent="0.25">
      <c r="B1917" s="48">
        <v>6</v>
      </c>
      <c r="C1917" s="49" t="s">
        <v>111</v>
      </c>
      <c r="D1917" s="50" t="s">
        <v>35</v>
      </c>
      <c r="E1917" s="51">
        <v>304</v>
      </c>
      <c r="F1917" s="48">
        <v>2017</v>
      </c>
      <c r="G1917" s="52" t="s">
        <v>36</v>
      </c>
      <c r="H1917" s="53"/>
      <c r="I1917" s="54">
        <v>520.29999999999995</v>
      </c>
      <c r="J1917" s="53"/>
      <c r="K1917" s="54">
        <v>391.76</v>
      </c>
      <c r="L1917" s="53"/>
      <c r="M1917" s="54">
        <v>468.46</v>
      </c>
      <c r="N1917" s="54">
        <f t="shared" si="452"/>
        <v>0</v>
      </c>
      <c r="O1917" s="54">
        <f t="shared" si="453"/>
        <v>0</v>
      </c>
      <c r="P1917" s="54">
        <f t="shared" si="454"/>
        <v>0</v>
      </c>
      <c r="Q1917">
        <f t="shared" si="455"/>
        <v>0</v>
      </c>
      <c r="R1917">
        <f t="shared" si="456"/>
        <v>0</v>
      </c>
      <c r="S1917">
        <f t="shared" si="457"/>
        <v>0</v>
      </c>
      <c r="Y1917" t="s">
        <v>112</v>
      </c>
      <c r="Z1917" t="s">
        <v>653</v>
      </c>
    </row>
    <row r="1918" spans="2:26" ht="30" hidden="1" outlineLevel="1" x14ac:dyDescent="0.25">
      <c r="B1918" s="48">
        <v>7</v>
      </c>
      <c r="C1918" s="49" t="s">
        <v>111</v>
      </c>
      <c r="D1918" s="50" t="s">
        <v>38</v>
      </c>
      <c r="E1918" s="51">
        <v>128</v>
      </c>
      <c r="F1918" s="48">
        <v>2017</v>
      </c>
      <c r="G1918" s="52" t="s">
        <v>36</v>
      </c>
      <c r="H1918" s="53"/>
      <c r="I1918" s="54">
        <v>478.50000000000006</v>
      </c>
      <c r="J1918" s="53"/>
      <c r="K1918" s="54">
        <v>359.9</v>
      </c>
      <c r="L1918" s="53"/>
      <c r="M1918" s="54">
        <v>430.7</v>
      </c>
      <c r="N1918" s="54">
        <f t="shared" si="452"/>
        <v>0</v>
      </c>
      <c r="O1918" s="54">
        <f t="shared" si="453"/>
        <v>0</v>
      </c>
      <c r="P1918" s="54">
        <f t="shared" si="454"/>
        <v>0</v>
      </c>
      <c r="Q1918">
        <f t="shared" si="455"/>
        <v>0</v>
      </c>
      <c r="R1918">
        <f t="shared" si="456"/>
        <v>0</v>
      </c>
      <c r="S1918">
        <f t="shared" si="457"/>
        <v>0</v>
      </c>
      <c r="Y1918" t="s">
        <v>113</v>
      </c>
      <c r="Z1918" t="s">
        <v>653</v>
      </c>
    </row>
    <row r="1919" spans="2:26" ht="15.75" hidden="1" outlineLevel="1" x14ac:dyDescent="0.25">
      <c r="B1919" s="48">
        <v>8</v>
      </c>
      <c r="C1919" s="49" t="s">
        <v>545</v>
      </c>
      <c r="D1919" s="50" t="s">
        <v>54</v>
      </c>
      <c r="E1919" s="51">
        <v>256</v>
      </c>
      <c r="F1919" s="48">
        <v>2017</v>
      </c>
      <c r="G1919" s="52" t="s">
        <v>36</v>
      </c>
      <c r="H1919" s="53"/>
      <c r="I1919" s="54">
        <v>668.80000000000007</v>
      </c>
      <c r="J1919" s="53"/>
      <c r="K1919" s="54">
        <v>502.67999999999995</v>
      </c>
      <c r="L1919" s="53"/>
      <c r="M1919" s="54">
        <v>602.98</v>
      </c>
      <c r="N1919" s="54">
        <f t="shared" si="452"/>
        <v>0</v>
      </c>
      <c r="O1919" s="54">
        <f t="shared" si="453"/>
        <v>0</v>
      </c>
      <c r="P1919" s="54">
        <f t="shared" si="454"/>
        <v>0</v>
      </c>
      <c r="Q1919">
        <f t="shared" si="455"/>
        <v>0</v>
      </c>
      <c r="R1919">
        <f t="shared" si="456"/>
        <v>0</v>
      </c>
      <c r="S1919">
        <f t="shared" si="457"/>
        <v>0</v>
      </c>
      <c r="Y1919" t="s">
        <v>546</v>
      </c>
      <c r="Z1919" t="s">
        <v>653</v>
      </c>
    </row>
    <row r="1920" spans="2:26" ht="15.75" hidden="1" outlineLevel="1" x14ac:dyDescent="0.25">
      <c r="B1920" s="48">
        <v>9</v>
      </c>
      <c r="C1920" s="49" t="s">
        <v>547</v>
      </c>
      <c r="D1920" s="50" t="s">
        <v>35</v>
      </c>
      <c r="E1920" s="51">
        <v>240</v>
      </c>
      <c r="F1920" s="48">
        <v>2019</v>
      </c>
      <c r="G1920" s="52" t="s">
        <v>36</v>
      </c>
      <c r="H1920" s="53"/>
      <c r="I1920" s="54">
        <v>742.50000000000011</v>
      </c>
      <c r="J1920" s="53"/>
      <c r="K1920" s="54">
        <v>558.14</v>
      </c>
      <c r="L1920" s="53"/>
      <c r="M1920" s="54">
        <v>669.06</v>
      </c>
      <c r="N1920" s="54">
        <f t="shared" si="452"/>
        <v>0</v>
      </c>
      <c r="O1920" s="54">
        <f t="shared" si="453"/>
        <v>0</v>
      </c>
      <c r="P1920" s="54">
        <f t="shared" si="454"/>
        <v>0</v>
      </c>
      <c r="Q1920">
        <f t="shared" si="455"/>
        <v>0</v>
      </c>
      <c r="R1920">
        <f t="shared" si="456"/>
        <v>0</v>
      </c>
      <c r="S1920">
        <f t="shared" si="457"/>
        <v>0</v>
      </c>
      <c r="Y1920" t="s">
        <v>52</v>
      </c>
      <c r="Z1920" t="s">
        <v>653</v>
      </c>
    </row>
    <row r="1921" spans="2:26" ht="15.75" hidden="1" outlineLevel="1" x14ac:dyDescent="0.25">
      <c r="B1921" s="48">
        <v>10</v>
      </c>
      <c r="C1921" s="49" t="s">
        <v>548</v>
      </c>
      <c r="D1921" s="50" t="s">
        <v>35</v>
      </c>
      <c r="E1921" s="51">
        <v>240</v>
      </c>
      <c r="F1921" s="48">
        <v>2018</v>
      </c>
      <c r="G1921" s="52" t="s">
        <v>36</v>
      </c>
      <c r="H1921" s="53"/>
      <c r="I1921" s="54">
        <v>459.8</v>
      </c>
      <c r="J1921" s="53"/>
      <c r="K1921" s="54">
        <v>345.74</v>
      </c>
      <c r="L1921" s="53"/>
      <c r="M1921" s="54">
        <v>414.17999999999995</v>
      </c>
      <c r="N1921" s="54">
        <f t="shared" si="452"/>
        <v>0</v>
      </c>
      <c r="O1921" s="54">
        <f t="shared" si="453"/>
        <v>0</v>
      </c>
      <c r="P1921" s="54">
        <f t="shared" si="454"/>
        <v>0</v>
      </c>
      <c r="Q1921">
        <f t="shared" si="455"/>
        <v>0</v>
      </c>
      <c r="R1921">
        <f t="shared" si="456"/>
        <v>0</v>
      </c>
      <c r="S1921">
        <f t="shared" si="457"/>
        <v>0</v>
      </c>
      <c r="Y1921" t="s">
        <v>549</v>
      </c>
      <c r="Z1921" t="s">
        <v>653</v>
      </c>
    </row>
    <row r="1922" spans="2:26" ht="15.75" hidden="1" outlineLevel="1" x14ac:dyDescent="0.25">
      <c r="B1922" s="48">
        <v>11</v>
      </c>
      <c r="C1922" s="49" t="s">
        <v>550</v>
      </c>
      <c r="D1922" s="50" t="s">
        <v>35</v>
      </c>
      <c r="E1922" s="51">
        <v>240</v>
      </c>
      <c r="F1922" s="48">
        <v>2018</v>
      </c>
      <c r="G1922" s="52" t="s">
        <v>36</v>
      </c>
      <c r="H1922" s="53"/>
      <c r="I1922" s="54">
        <v>742.50000000000011</v>
      </c>
      <c r="J1922" s="53"/>
      <c r="K1922" s="54">
        <v>558.14</v>
      </c>
      <c r="L1922" s="53"/>
      <c r="M1922" s="54">
        <v>669.06</v>
      </c>
      <c r="N1922" s="54">
        <f t="shared" si="452"/>
        <v>0</v>
      </c>
      <c r="O1922" s="54">
        <f t="shared" si="453"/>
        <v>0</v>
      </c>
      <c r="P1922" s="54">
        <f t="shared" si="454"/>
        <v>0</v>
      </c>
      <c r="Q1922">
        <f t="shared" si="455"/>
        <v>0</v>
      </c>
      <c r="R1922">
        <f t="shared" si="456"/>
        <v>0</v>
      </c>
      <c r="S1922">
        <f t="shared" si="457"/>
        <v>0</v>
      </c>
      <c r="Y1922" t="s">
        <v>52</v>
      </c>
      <c r="Z1922" t="s">
        <v>653</v>
      </c>
    </row>
    <row r="1923" spans="2:26" ht="15.75" hidden="1" outlineLevel="1" x14ac:dyDescent="0.25">
      <c r="B1923" s="48">
        <v>12</v>
      </c>
      <c r="C1923" s="49" t="s">
        <v>551</v>
      </c>
      <c r="D1923" s="50" t="s">
        <v>35</v>
      </c>
      <c r="E1923" s="51">
        <v>384</v>
      </c>
      <c r="F1923" s="48">
        <v>2018</v>
      </c>
      <c r="G1923" s="52" t="s">
        <v>36</v>
      </c>
      <c r="H1923" s="53"/>
      <c r="I1923" s="54">
        <v>972.40000000000009</v>
      </c>
      <c r="J1923" s="53"/>
      <c r="K1923" s="54">
        <v>731.59999999999991</v>
      </c>
      <c r="L1923" s="53"/>
      <c r="M1923" s="54">
        <v>875.56</v>
      </c>
      <c r="N1923" s="54">
        <f t="shared" si="452"/>
        <v>0</v>
      </c>
      <c r="O1923" s="54">
        <f t="shared" si="453"/>
        <v>0</v>
      </c>
      <c r="P1923" s="54">
        <f t="shared" si="454"/>
        <v>0</v>
      </c>
      <c r="Q1923">
        <f t="shared" si="455"/>
        <v>0</v>
      </c>
      <c r="R1923">
        <f t="shared" si="456"/>
        <v>0</v>
      </c>
      <c r="S1923">
        <f t="shared" si="457"/>
        <v>0</v>
      </c>
      <c r="Y1923" t="s">
        <v>240</v>
      </c>
      <c r="Z1923" t="s">
        <v>653</v>
      </c>
    </row>
    <row r="1924" spans="2:26" ht="18.75" hidden="1" outlineLevel="1" x14ac:dyDescent="0.25">
      <c r="B1924" s="93" t="s">
        <v>48</v>
      </c>
      <c r="C1924" s="94"/>
      <c r="D1924" s="94"/>
      <c r="E1924" s="94"/>
      <c r="F1924" s="94"/>
      <c r="G1924" s="94"/>
      <c r="H1924" s="94"/>
      <c r="I1924" s="94"/>
      <c r="J1924" s="94"/>
      <c r="K1924" s="94"/>
      <c r="L1924" s="94"/>
      <c r="M1924" s="94"/>
      <c r="N1924" s="94"/>
      <c r="O1924" s="94"/>
      <c r="P1924" s="95"/>
      <c r="Z1924" t="s">
        <v>653</v>
      </c>
    </row>
    <row r="1925" spans="2:26" ht="120" hidden="1" outlineLevel="1" x14ac:dyDescent="0.25">
      <c r="B1925" s="48">
        <v>1</v>
      </c>
      <c r="C1925" s="49" t="s">
        <v>552</v>
      </c>
      <c r="D1925" s="50" t="s">
        <v>35</v>
      </c>
      <c r="E1925" s="51">
        <v>320</v>
      </c>
      <c r="F1925" s="48">
        <v>2019</v>
      </c>
      <c r="G1925" s="52" t="s">
        <v>36</v>
      </c>
      <c r="H1925" s="53"/>
      <c r="I1925" s="54">
        <v>742.50000000000011</v>
      </c>
      <c r="J1925" s="53"/>
      <c r="K1925" s="54">
        <v>558.14</v>
      </c>
      <c r="L1925" s="53"/>
      <c r="M1925" s="54">
        <v>669.06</v>
      </c>
      <c r="N1925" s="54">
        <f>IF(F1925=2017,H1925*I1925+J1925*K1925+L1925*M1925,0)</f>
        <v>0</v>
      </c>
      <c r="O1925" s="54">
        <f>IF(F1925=2018,H1925*I1925+J1925*K1925+L1925*M1925,0)</f>
        <v>0</v>
      </c>
      <c r="P1925" s="54">
        <f>IF(F1925=2019,H1925*I1925+J1925*K1925+L1925*M1925,0)</f>
        <v>0</v>
      </c>
      <c r="Q1925">
        <f>H1925*I1925</f>
        <v>0</v>
      </c>
      <c r="R1925">
        <f>J1925*K1925</f>
        <v>0</v>
      </c>
      <c r="S1925">
        <f>L1925*M1925</f>
        <v>0</v>
      </c>
      <c r="Y1925" t="s">
        <v>52</v>
      </c>
      <c r="Z1925" t="s">
        <v>653</v>
      </c>
    </row>
    <row r="1926" spans="2:26" ht="105" hidden="1" outlineLevel="1" x14ac:dyDescent="0.25">
      <c r="B1926" s="48">
        <v>2</v>
      </c>
      <c r="C1926" s="49" t="s">
        <v>553</v>
      </c>
      <c r="D1926" s="50" t="s">
        <v>35</v>
      </c>
      <c r="E1926" s="51">
        <v>20</v>
      </c>
      <c r="F1926" s="48">
        <v>2019</v>
      </c>
      <c r="G1926" s="52" t="s">
        <v>36</v>
      </c>
      <c r="H1926" s="53"/>
      <c r="I1926" s="54">
        <v>742.50000000000011</v>
      </c>
      <c r="J1926" s="53"/>
      <c r="K1926" s="54">
        <v>558.14</v>
      </c>
      <c r="L1926" s="53"/>
      <c r="M1926" s="54">
        <v>669.06</v>
      </c>
      <c r="N1926" s="54">
        <f>IF(F1926=2017,H1926*I1926+J1926*K1926+L1926*M1926,0)</f>
        <v>0</v>
      </c>
      <c r="O1926" s="54">
        <f>IF(F1926=2018,H1926*I1926+J1926*K1926+L1926*M1926,0)</f>
        <v>0</v>
      </c>
      <c r="P1926" s="54">
        <f>IF(F1926=2019,H1926*I1926+J1926*K1926+L1926*M1926,0)</f>
        <v>0</v>
      </c>
      <c r="Q1926">
        <f>H1926*I1926</f>
        <v>0</v>
      </c>
      <c r="R1926">
        <f>J1926*K1926</f>
        <v>0</v>
      </c>
      <c r="S1926">
        <f>L1926*M1926</f>
        <v>0</v>
      </c>
      <c r="Y1926" t="s">
        <v>52</v>
      </c>
      <c r="Z1926" t="s">
        <v>653</v>
      </c>
    </row>
    <row r="1927" spans="2:26" ht="75" hidden="1" outlineLevel="1" x14ac:dyDescent="0.25">
      <c r="B1927" s="48">
        <v>3</v>
      </c>
      <c r="C1927" s="49" t="s">
        <v>554</v>
      </c>
      <c r="D1927" s="50" t="s">
        <v>35</v>
      </c>
      <c r="E1927" s="51">
        <v>320</v>
      </c>
      <c r="F1927" s="48">
        <v>2019</v>
      </c>
      <c r="G1927" s="52" t="s">
        <v>36</v>
      </c>
      <c r="H1927" s="53"/>
      <c r="I1927" s="54">
        <v>742.50000000000011</v>
      </c>
      <c r="J1927" s="53"/>
      <c r="K1927" s="54">
        <v>558.14</v>
      </c>
      <c r="L1927" s="53"/>
      <c r="M1927" s="54">
        <v>669.06</v>
      </c>
      <c r="N1927" s="54">
        <f>IF(F1927=2017,H1927*I1927+J1927*K1927+L1927*M1927,0)</f>
        <v>0</v>
      </c>
      <c r="O1927" s="54">
        <f>IF(F1927=2018,H1927*I1927+J1927*K1927+L1927*M1927,0)</f>
        <v>0</v>
      </c>
      <c r="P1927" s="54">
        <f>IF(F1927=2019,H1927*I1927+J1927*K1927+L1927*M1927,0)</f>
        <v>0</v>
      </c>
      <c r="Q1927">
        <f>H1927*I1927</f>
        <v>0</v>
      </c>
      <c r="R1927">
        <f>J1927*K1927</f>
        <v>0</v>
      </c>
      <c r="S1927">
        <f>L1927*M1927</f>
        <v>0</v>
      </c>
      <c r="Y1927" t="s">
        <v>52</v>
      </c>
      <c r="Z1927" t="s">
        <v>653</v>
      </c>
    </row>
    <row r="1928" spans="2:26" hidden="1" outlineLevel="1" x14ac:dyDescent="0.25">
      <c r="Z1928" t="s">
        <v>653</v>
      </c>
    </row>
    <row r="1929" spans="2:26" ht="18.75" hidden="1" outlineLevel="1" x14ac:dyDescent="0.25">
      <c r="B1929" s="39" t="s">
        <v>68</v>
      </c>
      <c r="C1929" s="40"/>
      <c r="D1929" s="55"/>
      <c r="E1929" s="41"/>
      <c r="F1929" s="56"/>
      <c r="G1929" s="40"/>
      <c r="H1929" s="41"/>
      <c r="I1929" s="42"/>
      <c r="J1929" s="56"/>
      <c r="K1929" s="42"/>
      <c r="L1929" s="41"/>
      <c r="M1929" s="42"/>
      <c r="N1929" s="41"/>
      <c r="O1929" s="41"/>
      <c r="P1929" s="56"/>
      <c r="Z1929" t="s">
        <v>653</v>
      </c>
    </row>
    <row r="1930" spans="2:26" ht="51" hidden="1" outlineLevel="1" x14ac:dyDescent="0.25">
      <c r="B1930" s="43" t="s">
        <v>23</v>
      </c>
      <c r="C1930" s="44" t="s">
        <v>24</v>
      </c>
      <c r="D1930" s="44" t="s">
        <v>25</v>
      </c>
      <c r="E1930" s="44" t="s">
        <v>26</v>
      </c>
      <c r="F1930" s="44" t="s">
        <v>27</v>
      </c>
      <c r="G1930" s="44" t="s">
        <v>28</v>
      </c>
      <c r="H1930" s="44" t="s">
        <v>69</v>
      </c>
      <c r="I1930" s="45" t="s">
        <v>69</v>
      </c>
      <c r="J1930" s="44" t="s">
        <v>622</v>
      </c>
      <c r="K1930" s="45" t="s">
        <v>70</v>
      </c>
      <c r="L1930" s="44" t="s">
        <v>623</v>
      </c>
      <c r="M1930" s="45" t="s">
        <v>71</v>
      </c>
      <c r="N1930" s="46">
        <v>2017</v>
      </c>
      <c r="O1930" s="46">
        <v>2018</v>
      </c>
      <c r="P1930" s="47">
        <v>2019</v>
      </c>
      <c r="Z1930" t="s">
        <v>653</v>
      </c>
    </row>
    <row r="1931" spans="2:26" ht="18.75" hidden="1" outlineLevel="1" x14ac:dyDescent="0.25">
      <c r="B1931" s="93" t="s">
        <v>33</v>
      </c>
      <c r="C1931" s="94"/>
      <c r="D1931" s="94"/>
      <c r="E1931" s="94"/>
      <c r="F1931" s="94"/>
      <c r="G1931" s="94"/>
      <c r="H1931" s="94"/>
      <c r="I1931" s="94"/>
      <c r="J1931" s="94"/>
      <c r="K1931" s="94"/>
      <c r="L1931" s="94"/>
      <c r="M1931" s="94"/>
      <c r="N1931" s="94"/>
      <c r="O1931" s="94"/>
      <c r="P1931" s="95"/>
      <c r="Z1931" t="s">
        <v>653</v>
      </c>
    </row>
    <row r="1932" spans="2:26" ht="30" hidden="1" outlineLevel="1" x14ac:dyDescent="0.25">
      <c r="B1932" s="48">
        <v>1</v>
      </c>
      <c r="C1932" s="49" t="s">
        <v>100</v>
      </c>
      <c r="D1932" s="50" t="s">
        <v>72</v>
      </c>
      <c r="E1932" s="51"/>
      <c r="F1932" s="48">
        <v>2017</v>
      </c>
      <c r="G1932" s="52" t="s">
        <v>73</v>
      </c>
      <c r="H1932" s="57" t="s">
        <v>69</v>
      </c>
      <c r="I1932" s="58" t="s">
        <v>69</v>
      </c>
      <c r="J1932" s="53"/>
      <c r="K1932" s="54">
        <v>707</v>
      </c>
      <c r="L1932" s="53"/>
      <c r="M1932" s="54">
        <v>847</v>
      </c>
      <c r="N1932" s="59">
        <f t="shared" ref="N1932:N1941" si="458">IF(F1932=2017,J1932*K1932+L1932*M1932,0)</f>
        <v>0</v>
      </c>
      <c r="O1932" s="54">
        <f t="shared" ref="O1932:O1941" si="459">IF(F1932=2018,J1932*K1932+L1932*M1932,0)</f>
        <v>0</v>
      </c>
      <c r="P1932" s="54">
        <f t="shared" ref="P1932:P1941" si="460">IF(F1932=2019,J1932*K1932+L1932*M1932,0)</f>
        <v>0</v>
      </c>
      <c r="T1932">
        <f t="shared" ref="T1932:T1941" si="461">J1932*K1932</f>
        <v>0</v>
      </c>
      <c r="U1932">
        <f t="shared" ref="U1932:U1941" si="462">L1932*M1932</f>
        <v>0</v>
      </c>
      <c r="Y1932" t="s">
        <v>52</v>
      </c>
      <c r="Z1932" t="s">
        <v>653</v>
      </c>
    </row>
    <row r="1933" spans="2:26" ht="30" hidden="1" outlineLevel="1" x14ac:dyDescent="0.25">
      <c r="B1933" s="48">
        <v>2</v>
      </c>
      <c r="C1933" s="49" t="s">
        <v>509</v>
      </c>
      <c r="D1933" s="50" t="s">
        <v>72</v>
      </c>
      <c r="E1933" s="51"/>
      <c r="F1933" s="48">
        <v>2018</v>
      </c>
      <c r="G1933" s="52" t="s">
        <v>73</v>
      </c>
      <c r="H1933" s="57" t="s">
        <v>69</v>
      </c>
      <c r="I1933" s="58" t="s">
        <v>69</v>
      </c>
      <c r="J1933" s="53"/>
      <c r="K1933" s="54">
        <v>707</v>
      </c>
      <c r="L1933" s="53"/>
      <c r="M1933" s="54">
        <v>847</v>
      </c>
      <c r="N1933" s="59">
        <f t="shared" si="458"/>
        <v>0</v>
      </c>
      <c r="O1933" s="54">
        <f t="shared" si="459"/>
        <v>0</v>
      </c>
      <c r="P1933" s="54">
        <f t="shared" si="460"/>
        <v>0</v>
      </c>
      <c r="T1933">
        <f t="shared" si="461"/>
        <v>0</v>
      </c>
      <c r="U1933">
        <f t="shared" si="462"/>
        <v>0</v>
      </c>
      <c r="Y1933" t="s">
        <v>52</v>
      </c>
      <c r="Z1933" t="s">
        <v>653</v>
      </c>
    </row>
    <row r="1934" spans="2:26" ht="30" hidden="1" outlineLevel="1" x14ac:dyDescent="0.25">
      <c r="B1934" s="48">
        <v>3</v>
      </c>
      <c r="C1934" s="49" t="s">
        <v>544</v>
      </c>
      <c r="D1934" s="50" t="s">
        <v>72</v>
      </c>
      <c r="E1934" s="51"/>
      <c r="F1934" s="48">
        <v>2017</v>
      </c>
      <c r="G1934" s="52" t="s">
        <v>73</v>
      </c>
      <c r="H1934" s="57" t="s">
        <v>69</v>
      </c>
      <c r="I1934" s="58" t="s">
        <v>69</v>
      </c>
      <c r="J1934" s="53"/>
      <c r="K1934" s="54">
        <v>707</v>
      </c>
      <c r="L1934" s="53"/>
      <c r="M1934" s="54">
        <v>847</v>
      </c>
      <c r="N1934" s="59">
        <f t="shared" si="458"/>
        <v>0</v>
      </c>
      <c r="O1934" s="54">
        <f t="shared" si="459"/>
        <v>0</v>
      </c>
      <c r="P1934" s="54">
        <f t="shared" si="460"/>
        <v>0</v>
      </c>
      <c r="T1934">
        <f t="shared" si="461"/>
        <v>0</v>
      </c>
      <c r="U1934">
        <f t="shared" si="462"/>
        <v>0</v>
      </c>
      <c r="Y1934" t="s">
        <v>267</v>
      </c>
      <c r="Z1934" t="s">
        <v>653</v>
      </c>
    </row>
    <row r="1935" spans="2:26" ht="30" hidden="1" outlineLevel="1" x14ac:dyDescent="0.25">
      <c r="B1935" s="48">
        <v>4</v>
      </c>
      <c r="C1935" s="49" t="s">
        <v>253</v>
      </c>
      <c r="D1935" s="50" t="s">
        <v>72</v>
      </c>
      <c r="E1935" s="51"/>
      <c r="F1935" s="48">
        <v>2018</v>
      </c>
      <c r="G1935" s="52" t="s">
        <v>73</v>
      </c>
      <c r="H1935" s="57" t="s">
        <v>69</v>
      </c>
      <c r="I1935" s="58" t="s">
        <v>69</v>
      </c>
      <c r="J1935" s="53"/>
      <c r="K1935" s="54">
        <v>707</v>
      </c>
      <c r="L1935" s="53"/>
      <c r="M1935" s="54">
        <v>847</v>
      </c>
      <c r="N1935" s="59">
        <f t="shared" si="458"/>
        <v>0</v>
      </c>
      <c r="O1935" s="54">
        <f t="shared" si="459"/>
        <v>0</v>
      </c>
      <c r="P1935" s="54">
        <f t="shared" si="460"/>
        <v>0</v>
      </c>
      <c r="T1935">
        <f t="shared" si="461"/>
        <v>0</v>
      </c>
      <c r="U1935">
        <f t="shared" si="462"/>
        <v>0</v>
      </c>
      <c r="Y1935" t="s">
        <v>52</v>
      </c>
      <c r="Z1935" t="s">
        <v>653</v>
      </c>
    </row>
    <row r="1936" spans="2:26" ht="30" hidden="1" outlineLevel="1" x14ac:dyDescent="0.25">
      <c r="B1936" s="48">
        <v>5</v>
      </c>
      <c r="C1936" s="49" t="s">
        <v>111</v>
      </c>
      <c r="D1936" s="50" t="s">
        <v>72</v>
      </c>
      <c r="E1936" s="51"/>
      <c r="F1936" s="48">
        <v>2017</v>
      </c>
      <c r="G1936" s="52" t="s">
        <v>73</v>
      </c>
      <c r="H1936" s="57" t="s">
        <v>69</v>
      </c>
      <c r="I1936" s="58" t="s">
        <v>69</v>
      </c>
      <c r="J1936" s="53"/>
      <c r="K1936" s="54">
        <v>707</v>
      </c>
      <c r="L1936" s="53"/>
      <c r="M1936" s="54">
        <v>847</v>
      </c>
      <c r="N1936" s="59">
        <f t="shared" si="458"/>
        <v>0</v>
      </c>
      <c r="O1936" s="54">
        <f t="shared" si="459"/>
        <v>0</v>
      </c>
      <c r="P1936" s="54">
        <f t="shared" si="460"/>
        <v>0</v>
      </c>
      <c r="T1936">
        <f t="shared" si="461"/>
        <v>0</v>
      </c>
      <c r="U1936">
        <f t="shared" si="462"/>
        <v>0</v>
      </c>
      <c r="Y1936" t="s">
        <v>52</v>
      </c>
      <c r="Z1936" t="s">
        <v>653</v>
      </c>
    </row>
    <row r="1937" spans="2:26" ht="30" hidden="1" outlineLevel="1" x14ac:dyDescent="0.25">
      <c r="B1937" s="48">
        <v>6</v>
      </c>
      <c r="C1937" s="49" t="s">
        <v>545</v>
      </c>
      <c r="D1937" s="50" t="s">
        <v>72</v>
      </c>
      <c r="E1937" s="51"/>
      <c r="F1937" s="48">
        <v>2018</v>
      </c>
      <c r="G1937" s="52" t="s">
        <v>73</v>
      </c>
      <c r="H1937" s="57" t="s">
        <v>69</v>
      </c>
      <c r="I1937" s="58" t="s">
        <v>69</v>
      </c>
      <c r="J1937" s="53"/>
      <c r="K1937" s="54">
        <v>707</v>
      </c>
      <c r="L1937" s="53"/>
      <c r="M1937" s="54">
        <v>847</v>
      </c>
      <c r="N1937" s="59">
        <f t="shared" si="458"/>
        <v>0</v>
      </c>
      <c r="O1937" s="54">
        <f t="shared" si="459"/>
        <v>0</v>
      </c>
      <c r="P1937" s="54">
        <f t="shared" si="460"/>
        <v>0</v>
      </c>
      <c r="T1937">
        <f t="shared" si="461"/>
        <v>0</v>
      </c>
      <c r="U1937">
        <f t="shared" si="462"/>
        <v>0</v>
      </c>
      <c r="Y1937" t="s">
        <v>52</v>
      </c>
      <c r="Z1937" t="s">
        <v>653</v>
      </c>
    </row>
    <row r="1938" spans="2:26" ht="30" hidden="1" outlineLevel="1" x14ac:dyDescent="0.25">
      <c r="B1938" s="48">
        <v>7</v>
      </c>
      <c r="C1938" s="49" t="s">
        <v>547</v>
      </c>
      <c r="D1938" s="50" t="s">
        <v>72</v>
      </c>
      <c r="E1938" s="51"/>
      <c r="F1938" s="48">
        <v>2019</v>
      </c>
      <c r="G1938" s="52" t="s">
        <v>73</v>
      </c>
      <c r="H1938" s="57" t="s">
        <v>69</v>
      </c>
      <c r="I1938" s="58" t="s">
        <v>69</v>
      </c>
      <c r="J1938" s="53"/>
      <c r="K1938" s="54">
        <v>707</v>
      </c>
      <c r="L1938" s="53"/>
      <c r="M1938" s="54">
        <v>847</v>
      </c>
      <c r="N1938" s="59">
        <f t="shared" si="458"/>
        <v>0</v>
      </c>
      <c r="O1938" s="54">
        <f t="shared" si="459"/>
        <v>0</v>
      </c>
      <c r="P1938" s="54">
        <f t="shared" si="460"/>
        <v>0</v>
      </c>
      <c r="T1938">
        <f t="shared" si="461"/>
        <v>0</v>
      </c>
      <c r="U1938">
        <f t="shared" si="462"/>
        <v>0</v>
      </c>
      <c r="Y1938" t="s">
        <v>52</v>
      </c>
      <c r="Z1938" t="s">
        <v>653</v>
      </c>
    </row>
    <row r="1939" spans="2:26" ht="30" hidden="1" outlineLevel="1" x14ac:dyDescent="0.25">
      <c r="B1939" s="48">
        <v>8</v>
      </c>
      <c r="C1939" s="49" t="s">
        <v>548</v>
      </c>
      <c r="D1939" s="50" t="s">
        <v>72</v>
      </c>
      <c r="E1939" s="51"/>
      <c r="F1939" s="48">
        <v>2018</v>
      </c>
      <c r="G1939" s="52" t="s">
        <v>73</v>
      </c>
      <c r="H1939" s="57" t="s">
        <v>69</v>
      </c>
      <c r="I1939" s="58" t="s">
        <v>69</v>
      </c>
      <c r="J1939" s="53"/>
      <c r="K1939" s="54">
        <v>707</v>
      </c>
      <c r="L1939" s="53"/>
      <c r="M1939" s="54">
        <v>847</v>
      </c>
      <c r="N1939" s="59">
        <f t="shared" si="458"/>
        <v>0</v>
      </c>
      <c r="O1939" s="54">
        <f t="shared" si="459"/>
        <v>0</v>
      </c>
      <c r="P1939" s="54">
        <f t="shared" si="460"/>
        <v>0</v>
      </c>
      <c r="T1939">
        <f t="shared" si="461"/>
        <v>0</v>
      </c>
      <c r="U1939">
        <f t="shared" si="462"/>
        <v>0</v>
      </c>
      <c r="Y1939" t="s">
        <v>52</v>
      </c>
      <c r="Z1939" t="s">
        <v>653</v>
      </c>
    </row>
    <row r="1940" spans="2:26" ht="30" hidden="1" outlineLevel="1" x14ac:dyDescent="0.25">
      <c r="B1940" s="48">
        <v>9</v>
      </c>
      <c r="C1940" s="49" t="s">
        <v>550</v>
      </c>
      <c r="D1940" s="50" t="s">
        <v>72</v>
      </c>
      <c r="E1940" s="51"/>
      <c r="F1940" s="48">
        <v>2019</v>
      </c>
      <c r="G1940" s="52" t="s">
        <v>73</v>
      </c>
      <c r="H1940" s="57" t="s">
        <v>69</v>
      </c>
      <c r="I1940" s="58" t="s">
        <v>69</v>
      </c>
      <c r="J1940" s="53"/>
      <c r="K1940" s="54">
        <v>707</v>
      </c>
      <c r="L1940" s="53"/>
      <c r="M1940" s="54">
        <v>847</v>
      </c>
      <c r="N1940" s="59">
        <f t="shared" si="458"/>
        <v>0</v>
      </c>
      <c r="O1940" s="54">
        <f t="shared" si="459"/>
        <v>0</v>
      </c>
      <c r="P1940" s="54">
        <f t="shared" si="460"/>
        <v>0</v>
      </c>
      <c r="T1940">
        <f t="shared" si="461"/>
        <v>0</v>
      </c>
      <c r="U1940">
        <f t="shared" si="462"/>
        <v>0</v>
      </c>
      <c r="Y1940" t="s">
        <v>52</v>
      </c>
      <c r="Z1940" t="s">
        <v>653</v>
      </c>
    </row>
    <row r="1941" spans="2:26" ht="30" hidden="1" outlineLevel="1" x14ac:dyDescent="0.25">
      <c r="B1941" s="48">
        <v>10</v>
      </c>
      <c r="C1941" s="49" t="s">
        <v>551</v>
      </c>
      <c r="D1941" s="50" t="s">
        <v>72</v>
      </c>
      <c r="E1941" s="51"/>
      <c r="F1941" s="48">
        <v>2019</v>
      </c>
      <c r="G1941" s="52" t="s">
        <v>73</v>
      </c>
      <c r="H1941" s="57" t="s">
        <v>69</v>
      </c>
      <c r="I1941" s="58" t="s">
        <v>69</v>
      </c>
      <c r="J1941" s="53"/>
      <c r="K1941" s="54">
        <v>707</v>
      </c>
      <c r="L1941" s="53"/>
      <c r="M1941" s="54">
        <v>847</v>
      </c>
      <c r="N1941" s="59">
        <f t="shared" si="458"/>
        <v>0</v>
      </c>
      <c r="O1941" s="54">
        <f t="shared" si="459"/>
        <v>0</v>
      </c>
      <c r="P1941" s="54">
        <f t="shared" si="460"/>
        <v>0</v>
      </c>
      <c r="T1941">
        <f t="shared" si="461"/>
        <v>0</v>
      </c>
      <c r="U1941">
        <f t="shared" si="462"/>
        <v>0</v>
      </c>
      <c r="Y1941" t="s">
        <v>52</v>
      </c>
      <c r="Z1941" t="s">
        <v>653</v>
      </c>
    </row>
    <row r="1942" spans="2:26" ht="18.75" hidden="1" outlineLevel="1" x14ac:dyDescent="0.25">
      <c r="B1942" s="93" t="s">
        <v>48</v>
      </c>
      <c r="C1942" s="94"/>
      <c r="D1942" s="94"/>
      <c r="E1942" s="94"/>
      <c r="F1942" s="94"/>
      <c r="G1942" s="94"/>
      <c r="H1942" s="94"/>
      <c r="I1942" s="94"/>
      <c r="J1942" s="94"/>
      <c r="K1942" s="94"/>
      <c r="L1942" s="94"/>
      <c r="M1942" s="94"/>
      <c r="N1942" s="94"/>
      <c r="O1942" s="94"/>
      <c r="P1942" s="95"/>
      <c r="Z1942" t="s">
        <v>653</v>
      </c>
    </row>
    <row r="1943" spans="2:26" ht="120" hidden="1" outlineLevel="1" x14ac:dyDescent="0.25">
      <c r="B1943" s="48">
        <v>1</v>
      </c>
      <c r="C1943" s="49" t="s">
        <v>552</v>
      </c>
      <c r="D1943" s="50" t="s">
        <v>72</v>
      </c>
      <c r="E1943" s="51"/>
      <c r="F1943" s="48">
        <v>2019</v>
      </c>
      <c r="G1943" s="52" t="s">
        <v>73</v>
      </c>
      <c r="H1943" s="57" t="s">
        <v>69</v>
      </c>
      <c r="I1943" s="58" t="s">
        <v>69</v>
      </c>
      <c r="J1943" s="53"/>
      <c r="K1943" s="54">
        <v>698</v>
      </c>
      <c r="L1943" s="53"/>
      <c r="M1943" s="54">
        <v>836</v>
      </c>
      <c r="N1943" s="59">
        <f>IF(F1943=2017,J1943*K1943+L1943*M1943,0)</f>
        <v>0</v>
      </c>
      <c r="O1943" s="54">
        <f>IF(F1943=2018,J1943*K1943+L1943*M1943,0)</f>
        <v>0</v>
      </c>
      <c r="P1943" s="54">
        <f>IF(F1943=2019,J1943*K1943+L1943*M1943,0)</f>
        <v>0</v>
      </c>
      <c r="T1943">
        <f>J1943*K1943</f>
        <v>0</v>
      </c>
      <c r="U1943">
        <f>L1943*M1943</f>
        <v>0</v>
      </c>
      <c r="Y1943" t="s">
        <v>52</v>
      </c>
      <c r="Z1943" t="s">
        <v>653</v>
      </c>
    </row>
    <row r="1944" spans="2:26" ht="105" hidden="1" outlineLevel="1" x14ac:dyDescent="0.25">
      <c r="B1944" s="48">
        <v>2</v>
      </c>
      <c r="C1944" s="49" t="s">
        <v>555</v>
      </c>
      <c r="D1944" s="50" t="s">
        <v>72</v>
      </c>
      <c r="E1944" s="51"/>
      <c r="F1944" s="48">
        <v>2019</v>
      </c>
      <c r="G1944" s="52" t="s">
        <v>73</v>
      </c>
      <c r="H1944" s="57" t="s">
        <v>69</v>
      </c>
      <c r="I1944" s="58" t="s">
        <v>69</v>
      </c>
      <c r="J1944" s="53"/>
      <c r="K1944" s="54">
        <v>698</v>
      </c>
      <c r="L1944" s="53"/>
      <c r="M1944" s="54">
        <v>836</v>
      </c>
      <c r="N1944" s="59">
        <f>IF(F1944=2017,J1944*K1944+L1944*M1944,0)</f>
        <v>0</v>
      </c>
      <c r="O1944" s="54">
        <f>IF(F1944=2018,J1944*K1944+L1944*M1944,0)</f>
        <v>0</v>
      </c>
      <c r="P1944" s="54">
        <f>IF(F1944=2019,J1944*K1944+L1944*M1944,0)</f>
        <v>0</v>
      </c>
      <c r="T1944">
        <f>J1944*K1944</f>
        <v>0</v>
      </c>
      <c r="U1944">
        <f>L1944*M1944</f>
        <v>0</v>
      </c>
      <c r="Y1944" t="s">
        <v>52</v>
      </c>
      <c r="Z1944" t="s">
        <v>653</v>
      </c>
    </row>
    <row r="1945" spans="2:26" ht="75" hidden="1" outlineLevel="1" x14ac:dyDescent="0.25">
      <c r="B1945" s="48">
        <v>3</v>
      </c>
      <c r="C1945" s="49" t="s">
        <v>554</v>
      </c>
      <c r="D1945" s="50" t="s">
        <v>72</v>
      </c>
      <c r="E1945" s="51"/>
      <c r="F1945" s="48">
        <v>2019</v>
      </c>
      <c r="G1945" s="52" t="s">
        <v>73</v>
      </c>
      <c r="H1945" s="57" t="s">
        <v>69</v>
      </c>
      <c r="I1945" s="58" t="s">
        <v>69</v>
      </c>
      <c r="J1945" s="53"/>
      <c r="K1945" s="54">
        <v>698</v>
      </c>
      <c r="L1945" s="53"/>
      <c r="M1945" s="54">
        <v>836</v>
      </c>
      <c r="N1945" s="59">
        <f>IF(F1945=2017,J1945*K1945+L1945*M1945,0)</f>
        <v>0</v>
      </c>
      <c r="O1945" s="54">
        <f>IF(F1945=2018,J1945*K1945+L1945*M1945,0)</f>
        <v>0</v>
      </c>
      <c r="P1945" s="54">
        <f>IF(F1945=2019,J1945*K1945+L1945*M1945,0)</f>
        <v>0</v>
      </c>
      <c r="T1945">
        <f>J1945*K1945</f>
        <v>0</v>
      </c>
      <c r="U1945">
        <f>L1945*M1945</f>
        <v>0</v>
      </c>
      <c r="Y1945" t="s">
        <v>52</v>
      </c>
      <c r="Z1945" t="s">
        <v>653</v>
      </c>
    </row>
    <row r="1946" spans="2:26" hidden="1" outlineLevel="1" x14ac:dyDescent="0.25">
      <c r="Z1946" t="s">
        <v>653</v>
      </c>
    </row>
    <row r="1947" spans="2:26" ht="18.75" hidden="1" outlineLevel="1" x14ac:dyDescent="0.25">
      <c r="B1947" s="39" t="s">
        <v>79</v>
      </c>
      <c r="C1947" s="40"/>
      <c r="D1947" s="55"/>
      <c r="E1947" s="41"/>
      <c r="F1947" s="56"/>
      <c r="G1947" s="40"/>
      <c r="H1947" s="41"/>
      <c r="I1947" s="42"/>
      <c r="J1947" s="56"/>
      <c r="K1947" s="42"/>
      <c r="L1947" s="41"/>
      <c r="M1947" s="42"/>
      <c r="N1947" s="41"/>
      <c r="O1947" s="41"/>
      <c r="P1947" s="56"/>
      <c r="Z1947" t="s">
        <v>653</v>
      </c>
    </row>
    <row r="1948" spans="2:26" ht="38.25" hidden="1" outlineLevel="1" x14ac:dyDescent="0.25">
      <c r="B1948" s="43" t="s">
        <v>23</v>
      </c>
      <c r="C1948" s="44" t="s">
        <v>24</v>
      </c>
      <c r="D1948" s="44" t="s">
        <v>25</v>
      </c>
      <c r="E1948" s="44" t="s">
        <v>26</v>
      </c>
      <c r="F1948" s="44" t="s">
        <v>27</v>
      </c>
      <c r="G1948" s="44" t="s">
        <v>28</v>
      </c>
      <c r="H1948" s="44" t="s">
        <v>69</v>
      </c>
      <c r="I1948" s="45" t="s">
        <v>69</v>
      </c>
      <c r="J1948" s="44" t="s">
        <v>80</v>
      </c>
      <c r="K1948" s="45" t="s">
        <v>81</v>
      </c>
      <c r="L1948" s="44" t="s">
        <v>82</v>
      </c>
      <c r="M1948" s="45" t="s">
        <v>83</v>
      </c>
      <c r="N1948" s="46">
        <v>2017</v>
      </c>
      <c r="O1948" s="46">
        <v>2018</v>
      </c>
      <c r="P1948" s="47">
        <v>2019</v>
      </c>
      <c r="Z1948" t="s">
        <v>653</v>
      </c>
    </row>
    <row r="1949" spans="2:26" ht="30" hidden="1" outlineLevel="1" x14ac:dyDescent="0.25">
      <c r="B1949" s="48">
        <v>1</v>
      </c>
      <c r="C1949" s="49" t="s">
        <v>556</v>
      </c>
      <c r="D1949" s="50" t="s">
        <v>85</v>
      </c>
      <c r="E1949" s="51"/>
      <c r="F1949" s="48">
        <v>2019</v>
      </c>
      <c r="G1949" s="52" t="s">
        <v>85</v>
      </c>
      <c r="H1949" s="57" t="s">
        <v>69</v>
      </c>
      <c r="I1949" s="58" t="s">
        <v>69</v>
      </c>
      <c r="J1949" s="53"/>
      <c r="K1949" s="54">
        <v>2400</v>
      </c>
      <c r="L1949" s="53"/>
      <c r="M1949" s="54">
        <v>3200</v>
      </c>
      <c r="N1949" s="59">
        <f>IF(F1949=2017,J1949*K1949+L1949*M1949,0)</f>
        <v>0</v>
      </c>
      <c r="O1949" s="54">
        <f>IF(F1949=2018,J1949*K1949+L1949*M1949,0)</f>
        <v>0</v>
      </c>
      <c r="P1949" s="54">
        <f>IF(F1949=2019,J1949*K1949+L1949*M1949,0)</f>
        <v>0</v>
      </c>
      <c r="V1949">
        <f>J1949*K1949</f>
        <v>0</v>
      </c>
      <c r="W1949">
        <f>L1949*M1949</f>
        <v>0</v>
      </c>
      <c r="Y1949" t="s">
        <v>52</v>
      </c>
      <c r="Z1949" t="s">
        <v>653</v>
      </c>
    </row>
    <row r="1950" spans="2:26" hidden="1" outlineLevel="1" x14ac:dyDescent="0.25">
      <c r="Z1950" t="s">
        <v>653</v>
      </c>
    </row>
    <row r="1951" spans="2:26" ht="15.75" thickBot="1" x14ac:dyDescent="0.3"/>
    <row r="1952" spans="2:26" ht="39" thickBot="1" x14ac:dyDescent="0.3">
      <c r="B1952" s="96" t="s">
        <v>557</v>
      </c>
      <c r="C1952" s="97"/>
      <c r="D1952" s="97"/>
      <c r="E1952" s="102" t="s">
        <v>3</v>
      </c>
      <c r="F1952" s="103"/>
      <c r="G1952" s="4" t="s">
        <v>4</v>
      </c>
      <c r="H1952" s="4" t="s">
        <v>5</v>
      </c>
      <c r="I1952" s="4" t="s">
        <v>6</v>
      </c>
      <c r="J1952" s="4" t="s">
        <v>7</v>
      </c>
      <c r="K1952" s="5" t="s">
        <v>8</v>
      </c>
      <c r="L1952" s="6" t="s">
        <v>9</v>
      </c>
      <c r="M1952" s="7"/>
      <c r="N1952" s="8">
        <v>2017</v>
      </c>
      <c r="O1952" s="9">
        <v>2018</v>
      </c>
      <c r="P1952" s="10">
        <v>2019</v>
      </c>
      <c r="Z1952" t="s">
        <v>557</v>
      </c>
    </row>
    <row r="1953" spans="2:26" ht="15.75" x14ac:dyDescent="0.25">
      <c r="B1953" s="98"/>
      <c r="C1953" s="99"/>
      <c r="D1953" s="99"/>
      <c r="E1953" s="104">
        <v>0</v>
      </c>
      <c r="F1953" s="105"/>
      <c r="G1953" s="11" t="s">
        <v>10</v>
      </c>
      <c r="H1953" s="12">
        <f>SUBTOTAL(2,I1970:I1971,I1973:I1986,I1988:I1995)</f>
        <v>24</v>
      </c>
      <c r="I1953" s="13">
        <f>SUM(I1970:I1971,I1973:I1986,I1988:I1995)/H1953</f>
        <v>713.67083333333346</v>
      </c>
      <c r="J1953" s="14" t="s">
        <v>11</v>
      </c>
      <c r="K1953" s="15">
        <f>SUM(H1970:H1971,H1973:H1986,H1988:H1995)</f>
        <v>0</v>
      </c>
      <c r="L1953" s="16">
        <f>Q1953</f>
        <v>0</v>
      </c>
      <c r="M1953" s="17"/>
      <c r="N1953" s="110">
        <f>SUM(N1970:N1971,N1973:N1986,N1988:N1995,N2000:N2001,N2003:N2015,N2017:N2020,N2024:N2024)</f>
        <v>0</v>
      </c>
      <c r="O1953" s="113">
        <f>SUM(O1970:O1971,O1973:O1986,O1988:O1995,O2000:O2001,O2003:O2015,O2017:O2020,O2024:O2024)</f>
        <v>0</v>
      </c>
      <c r="P1953" s="86">
        <f>SUM(P1970:P1971,P1973:P1986,P1988:P1995,P2000:P2001,P2003:P2015,P2017:P2020,P2024:P2024)</f>
        <v>0</v>
      </c>
      <c r="Q1953">
        <f>SUM(Q1970:Q1971,Q1973:Q1986,Q1988:Q1995)</f>
        <v>0</v>
      </c>
      <c r="R1953">
        <f>SUM(R1970:R1971,R1973:R1986,R1988:R1995)</f>
        <v>0</v>
      </c>
      <c r="S1953">
        <f>SUM(S1970:S1971,S1973:S1986,S1988:S1995)</f>
        <v>0</v>
      </c>
      <c r="T1953">
        <f>SUM(T2000:T2001,T2003:T2015,T2017:T2020)</f>
        <v>0</v>
      </c>
      <c r="U1953">
        <f>SUM(U2000:U2001,U2003:U2015,U2017:U2020)</f>
        <v>0</v>
      </c>
      <c r="V1953">
        <f>SUM(V2024:V2024)</f>
        <v>0</v>
      </c>
      <c r="W1953">
        <f>SUM(W2024:W2024)</f>
        <v>0</v>
      </c>
      <c r="Z1953" t="s">
        <v>557</v>
      </c>
    </row>
    <row r="1954" spans="2:26" ht="31.5" x14ac:dyDescent="0.25">
      <c r="B1954" s="98"/>
      <c r="C1954" s="99"/>
      <c r="D1954" s="99"/>
      <c r="E1954" s="106"/>
      <c r="F1954" s="107"/>
      <c r="G1954" s="11" t="s">
        <v>12</v>
      </c>
      <c r="H1954" s="12">
        <f>SUBTOTAL(2,K1970:K1971,K1973:K1986,K1988:K1995)</f>
        <v>24</v>
      </c>
      <c r="I1954" s="13">
        <f>SUM(K1970:K1971,K1973:K1986,K1988:K1995)/H1954</f>
        <v>536.45749999999987</v>
      </c>
      <c r="J1954" s="14" t="s">
        <v>13</v>
      </c>
      <c r="K1954" s="15">
        <f>SUM(J1970:J1971,J1973:J1986,J1988:J1995)</f>
        <v>0</v>
      </c>
      <c r="L1954" s="16">
        <f>R1953</f>
        <v>0</v>
      </c>
      <c r="M1954" s="18"/>
      <c r="N1954" s="111"/>
      <c r="O1954" s="114"/>
      <c r="P1954" s="87"/>
      <c r="Z1954" t="s">
        <v>557</v>
      </c>
    </row>
    <row r="1955" spans="2:26" ht="31.5" x14ac:dyDescent="0.25">
      <c r="B1955" s="98"/>
      <c r="C1955" s="99"/>
      <c r="D1955" s="99"/>
      <c r="E1955" s="106"/>
      <c r="F1955" s="107"/>
      <c r="G1955" s="11" t="s">
        <v>14</v>
      </c>
      <c r="H1955" s="12">
        <f>SUBTOTAL(2,M1970:M1971,M1973:M1986,M1988:M1995)</f>
        <v>24</v>
      </c>
      <c r="I1955" s="13">
        <f>SUM(M1970:M1971,M1973:M1986,M1988:M1995)/H1955</f>
        <v>642.95249999999999</v>
      </c>
      <c r="J1955" s="14" t="s">
        <v>13</v>
      </c>
      <c r="K1955" s="15">
        <f>SUM(L1970:L1971,L1973:L1986,L1988:L1995)</f>
        <v>0</v>
      </c>
      <c r="L1955" s="16">
        <f>S1953</f>
        <v>0</v>
      </c>
      <c r="M1955" s="18"/>
      <c r="N1955" s="111"/>
      <c r="O1955" s="114"/>
      <c r="P1955" s="87"/>
      <c r="Z1955" t="s">
        <v>557</v>
      </c>
    </row>
    <row r="1956" spans="2:26" ht="31.5" x14ac:dyDescent="0.25">
      <c r="B1956" s="98"/>
      <c r="C1956" s="99"/>
      <c r="D1956" s="99"/>
      <c r="E1956" s="106"/>
      <c r="F1956" s="107"/>
      <c r="G1956" s="11" t="s">
        <v>15</v>
      </c>
      <c r="H1956" s="12">
        <f>SUBTOTAL(2,K2000:K2001,K2003:K2015,K2017:K2020)</f>
        <v>19</v>
      </c>
      <c r="I1956" s="13">
        <f>SUM(K2000:K2001,K2003:K2015,K2017:K2020)/H1956</f>
        <v>687.73684210526312</v>
      </c>
      <c r="J1956" s="14" t="s">
        <v>13</v>
      </c>
      <c r="K1956" s="15">
        <f>SUM(J2000:J2001,J2003:J2015,J2017:J2020)</f>
        <v>0</v>
      </c>
      <c r="L1956" s="16">
        <f>T1953</f>
        <v>0</v>
      </c>
      <c r="M1956" s="18"/>
      <c r="N1956" s="111"/>
      <c r="O1956" s="114"/>
      <c r="P1956" s="87"/>
      <c r="Z1956" t="s">
        <v>557</v>
      </c>
    </row>
    <row r="1957" spans="2:26" ht="31.5" x14ac:dyDescent="0.25">
      <c r="B1957" s="98"/>
      <c r="C1957" s="99"/>
      <c r="D1957" s="99"/>
      <c r="E1957" s="106"/>
      <c r="F1957" s="107"/>
      <c r="G1957" s="11" t="s">
        <v>16</v>
      </c>
      <c r="H1957" s="12">
        <f>SUBTOTAL(2,M2000:M2001,M2003:M2015,M2017:M2020)</f>
        <v>19</v>
      </c>
      <c r="I1957" s="13">
        <f>SUM(M2000:M2001,M2003:M2015,M2017:M2020)/H1957</f>
        <v>824.21052631578948</v>
      </c>
      <c r="J1957" s="14" t="s">
        <v>13</v>
      </c>
      <c r="K1957" s="15">
        <f>SUM(L2000:L2001,L2003:L2015,L2017:L2020)</f>
        <v>0</v>
      </c>
      <c r="L1957" s="16">
        <f>U1953</f>
        <v>0</v>
      </c>
      <c r="M1957" s="18"/>
      <c r="N1957" s="111"/>
      <c r="O1957" s="114"/>
      <c r="P1957" s="87"/>
      <c r="Z1957" t="s">
        <v>557</v>
      </c>
    </row>
    <row r="1958" spans="2:26" ht="31.5" x14ac:dyDescent="0.25">
      <c r="B1958" s="98"/>
      <c r="C1958" s="99"/>
      <c r="D1958" s="99"/>
      <c r="E1958" s="106"/>
      <c r="F1958" s="107"/>
      <c r="G1958" s="11" t="s">
        <v>17</v>
      </c>
      <c r="H1958" s="12">
        <f>SUBTOTAL(2,K2024:K2024)</f>
        <v>1</v>
      </c>
      <c r="I1958" s="13">
        <f>SUM(K2024:K2024)/H1958</f>
        <v>2700</v>
      </c>
      <c r="J1958" s="14" t="s">
        <v>13</v>
      </c>
      <c r="K1958" s="15">
        <f>SUM(J2024:J2024)</f>
        <v>0</v>
      </c>
      <c r="L1958" s="16">
        <f>V1953</f>
        <v>0</v>
      </c>
      <c r="M1958" s="18"/>
      <c r="N1958" s="111"/>
      <c r="O1958" s="114"/>
      <c r="P1958" s="87"/>
      <c r="Z1958" t="s">
        <v>557</v>
      </c>
    </row>
    <row r="1959" spans="2:26" ht="32.25" thickBot="1" x14ac:dyDescent="0.3">
      <c r="B1959" s="98"/>
      <c r="C1959" s="99"/>
      <c r="D1959" s="99"/>
      <c r="E1959" s="106"/>
      <c r="F1959" s="107"/>
      <c r="G1959" s="11" t="s">
        <v>18</v>
      </c>
      <c r="H1959" s="19">
        <f>SUBTOTAL(2,M2024:M2024)</f>
        <v>1</v>
      </c>
      <c r="I1959" s="20">
        <f>SUM(M2024:M2024)/H1959</f>
        <v>3600</v>
      </c>
      <c r="J1959" s="21" t="s">
        <v>13</v>
      </c>
      <c r="K1959" s="22">
        <f>SUM(L2024:L2024)</f>
        <v>0</v>
      </c>
      <c r="L1959" s="23">
        <f>W1953</f>
        <v>0</v>
      </c>
      <c r="M1959" s="18"/>
      <c r="N1959" s="111"/>
      <c r="O1959" s="114"/>
      <c r="P1959" s="87"/>
      <c r="Z1959" t="s">
        <v>557</v>
      </c>
    </row>
    <row r="1960" spans="2:26" ht="16.5" thickBot="1" x14ac:dyDescent="0.3">
      <c r="B1960" s="100"/>
      <c r="C1960" s="101"/>
      <c r="D1960" s="101"/>
      <c r="E1960" s="108"/>
      <c r="F1960" s="109"/>
      <c r="G1960" s="24" t="s">
        <v>19</v>
      </c>
      <c r="H1960" s="25"/>
      <c r="I1960" s="25"/>
      <c r="J1960" s="25"/>
      <c r="K1960" s="26">
        <f>SUM(K1953:K1959)</f>
        <v>0</v>
      </c>
      <c r="L1960" s="27">
        <f>SUM(L1953:L1959)</f>
        <v>0</v>
      </c>
      <c r="M1960" s="18"/>
      <c r="N1960" s="112"/>
      <c r="O1960" s="115"/>
      <c r="P1960" s="88"/>
      <c r="Z1960" t="s">
        <v>557</v>
      </c>
    </row>
    <row r="1961" spans="2:26" ht="15.75" collapsed="1" thickBot="1" x14ac:dyDescent="0.3">
      <c r="B1961" s="89" t="s">
        <v>20</v>
      </c>
      <c r="C1961" s="90"/>
      <c r="D1961" s="90"/>
      <c r="E1961" s="91"/>
      <c r="F1961" s="91"/>
      <c r="G1961" s="91"/>
      <c r="H1961" s="91"/>
      <c r="I1961" s="91"/>
      <c r="J1961" s="91"/>
      <c r="K1961" s="91"/>
      <c r="L1961" s="91"/>
      <c r="M1961" s="91"/>
      <c r="N1961" s="91"/>
      <c r="O1961" s="91"/>
      <c r="P1961" s="92"/>
      <c r="Z1961" t="s">
        <v>557</v>
      </c>
    </row>
    <row r="1962" spans="2:26" hidden="1" outlineLevel="1" x14ac:dyDescent="0.25">
      <c r="B1962" s="28" t="s">
        <v>21</v>
      </c>
      <c r="C1962" s="29"/>
      <c r="D1962" s="29"/>
      <c r="E1962" s="30"/>
      <c r="F1962" s="30"/>
      <c r="G1962" s="29"/>
      <c r="H1962" s="30"/>
      <c r="I1962" s="31"/>
      <c r="J1962" s="30"/>
      <c r="K1962" s="31"/>
      <c r="L1962" s="30"/>
      <c r="M1962" s="31"/>
      <c r="N1962" s="30"/>
      <c r="O1962" s="30"/>
      <c r="P1962" s="32"/>
      <c r="Z1962" t="s">
        <v>557</v>
      </c>
    </row>
    <row r="1963" spans="2:26" hidden="1" outlineLevel="1" x14ac:dyDescent="0.25">
      <c r="B1963" s="33" t="s">
        <v>557</v>
      </c>
      <c r="C1963" s="29"/>
      <c r="D1963" s="29"/>
      <c r="E1963" s="30"/>
      <c r="F1963" s="30"/>
      <c r="G1963" s="29"/>
      <c r="H1963" s="30"/>
      <c r="I1963" s="31"/>
      <c r="J1963" s="30"/>
      <c r="K1963" s="31"/>
      <c r="L1963" s="30"/>
      <c r="M1963" s="31"/>
      <c r="N1963" s="30"/>
      <c r="O1963" s="30"/>
      <c r="P1963" s="32"/>
      <c r="Z1963" t="s">
        <v>557</v>
      </c>
    </row>
    <row r="1964" spans="2:26" hidden="1" outlineLevel="1" x14ac:dyDescent="0.25">
      <c r="B1964" s="28"/>
      <c r="C1964" s="29"/>
      <c r="D1964" s="29"/>
      <c r="E1964" s="30"/>
      <c r="F1964" s="30"/>
      <c r="G1964" s="29"/>
      <c r="H1964" s="30"/>
      <c r="I1964" s="31"/>
      <c r="J1964" s="30"/>
      <c r="K1964" s="31"/>
      <c r="L1964" s="30"/>
      <c r="M1964" s="31"/>
      <c r="N1964" s="30"/>
      <c r="O1964" s="30"/>
      <c r="P1964" s="32"/>
      <c r="Z1964" t="s">
        <v>557</v>
      </c>
    </row>
    <row r="1965" spans="2:26" hidden="1" outlineLevel="1" x14ac:dyDescent="0.25">
      <c r="B1965" s="34"/>
      <c r="C1965" s="29"/>
      <c r="D1965" s="29"/>
      <c r="E1965" s="30"/>
      <c r="F1965" s="30"/>
      <c r="G1965" s="29"/>
      <c r="H1965" s="30"/>
      <c r="I1965" s="31"/>
      <c r="J1965" s="30"/>
      <c r="K1965" s="31"/>
      <c r="L1965" s="30"/>
      <c r="M1965" s="31"/>
      <c r="N1965" s="30"/>
      <c r="O1965" s="30"/>
      <c r="P1965" s="32"/>
      <c r="Z1965" t="s">
        <v>557</v>
      </c>
    </row>
    <row r="1966" spans="2:26" hidden="1" outlineLevel="1" x14ac:dyDescent="0.25">
      <c r="B1966" s="35"/>
      <c r="C1966" s="36"/>
      <c r="D1966" s="36"/>
      <c r="E1966" s="37"/>
      <c r="F1966" s="37"/>
      <c r="G1966" s="36"/>
      <c r="H1966" s="37"/>
      <c r="I1966" s="18"/>
      <c r="J1966" s="37"/>
      <c r="K1966" s="18"/>
      <c r="L1966" s="37"/>
      <c r="M1966" s="18"/>
      <c r="N1966" s="37"/>
      <c r="O1966" s="37"/>
      <c r="P1966" s="38"/>
      <c r="Z1966" t="s">
        <v>557</v>
      </c>
    </row>
    <row r="1967" spans="2:26" ht="18.75" hidden="1" outlineLevel="1" x14ac:dyDescent="0.25">
      <c r="B1967" s="39" t="s">
        <v>22</v>
      </c>
      <c r="C1967" s="40"/>
      <c r="D1967" s="40"/>
      <c r="E1967" s="41"/>
      <c r="F1967" s="41"/>
      <c r="G1967" s="40"/>
      <c r="H1967" s="41"/>
      <c r="I1967" s="42"/>
      <c r="J1967" s="41"/>
      <c r="K1967" s="42"/>
      <c r="L1967" s="41"/>
      <c r="M1967" s="42"/>
      <c r="N1967" s="41"/>
      <c r="O1967" s="41"/>
      <c r="P1967" s="41"/>
      <c r="Z1967" t="s">
        <v>557</v>
      </c>
    </row>
    <row r="1968" spans="2:26" ht="51" hidden="1" outlineLevel="1" x14ac:dyDescent="0.25">
      <c r="B1968" s="43" t="s">
        <v>23</v>
      </c>
      <c r="C1968" s="44" t="s">
        <v>24</v>
      </c>
      <c r="D1968" s="44" t="s">
        <v>25</v>
      </c>
      <c r="E1968" s="44" t="s">
        <v>26</v>
      </c>
      <c r="F1968" s="44" t="s">
        <v>27</v>
      </c>
      <c r="G1968" s="44" t="s">
        <v>28</v>
      </c>
      <c r="H1968" s="44" t="s">
        <v>29</v>
      </c>
      <c r="I1968" s="45" t="s">
        <v>30</v>
      </c>
      <c r="J1968" s="44" t="s">
        <v>620</v>
      </c>
      <c r="K1968" s="45" t="s">
        <v>31</v>
      </c>
      <c r="L1968" s="44" t="s">
        <v>621</v>
      </c>
      <c r="M1968" s="45" t="s">
        <v>32</v>
      </c>
      <c r="N1968" s="46">
        <v>2017</v>
      </c>
      <c r="O1968" s="46">
        <v>2018</v>
      </c>
      <c r="P1968" s="47">
        <v>2019</v>
      </c>
      <c r="Z1968" t="s">
        <v>557</v>
      </c>
    </row>
    <row r="1969" spans="2:26" ht="18.75" hidden="1" outlineLevel="1" x14ac:dyDescent="0.25">
      <c r="B1969" s="93" t="s">
        <v>87</v>
      </c>
      <c r="C1969" s="94"/>
      <c r="D1969" s="94"/>
      <c r="E1969" s="94"/>
      <c r="F1969" s="94"/>
      <c r="G1969" s="94"/>
      <c r="H1969" s="94"/>
      <c r="I1969" s="94"/>
      <c r="J1969" s="94"/>
      <c r="K1969" s="94"/>
      <c r="L1969" s="94"/>
      <c r="M1969" s="94"/>
      <c r="N1969" s="94"/>
      <c r="O1969" s="94"/>
      <c r="P1969" s="95"/>
      <c r="Z1969" t="s">
        <v>557</v>
      </c>
    </row>
    <row r="1970" spans="2:26" ht="15.75" hidden="1" outlineLevel="1" x14ac:dyDescent="0.25">
      <c r="B1970" s="48">
        <v>1</v>
      </c>
      <c r="C1970" s="49" t="s">
        <v>226</v>
      </c>
      <c r="D1970" s="50" t="s">
        <v>35</v>
      </c>
      <c r="E1970" s="51">
        <v>352</v>
      </c>
      <c r="F1970" s="48">
        <v>2017</v>
      </c>
      <c r="G1970" s="52" t="s">
        <v>36</v>
      </c>
      <c r="H1970" s="53"/>
      <c r="I1970" s="54">
        <v>827.2</v>
      </c>
      <c r="J1970" s="53"/>
      <c r="K1970" s="54">
        <v>621.86</v>
      </c>
      <c r="L1970" s="53"/>
      <c r="M1970" s="54">
        <v>745.76</v>
      </c>
      <c r="N1970" s="54">
        <f>IF(F1970=2017,H1970*I1970+J1970*K1970+L1970*M1970,0)</f>
        <v>0</v>
      </c>
      <c r="O1970" s="54">
        <f>IF(F1970=2018,H1970*I1970+J1970*K1970+L1970*M1970,0)</f>
        <v>0</v>
      </c>
      <c r="P1970" s="54">
        <f>IF(F1970=2019,H1970*I1970+J1970*K1970+L1970*M1970,0)</f>
        <v>0</v>
      </c>
      <c r="Q1970">
        <f>H1970*I1970</f>
        <v>0</v>
      </c>
      <c r="R1970">
        <f>J1970*K1970</f>
        <v>0</v>
      </c>
      <c r="S1970">
        <f>L1970*M1970</f>
        <v>0</v>
      </c>
      <c r="Y1970" t="s">
        <v>227</v>
      </c>
      <c r="Z1970" t="s">
        <v>557</v>
      </c>
    </row>
    <row r="1971" spans="2:26" ht="30" hidden="1" outlineLevel="1" x14ac:dyDescent="0.25">
      <c r="B1971" s="48">
        <v>2</v>
      </c>
      <c r="C1971" s="49" t="s">
        <v>228</v>
      </c>
      <c r="D1971" s="50" t="s">
        <v>35</v>
      </c>
      <c r="E1971" s="51">
        <v>240</v>
      </c>
      <c r="F1971" s="48">
        <v>2017</v>
      </c>
      <c r="G1971" s="52" t="s">
        <v>36</v>
      </c>
      <c r="H1971" s="53"/>
      <c r="I1971" s="54">
        <v>672.1</v>
      </c>
      <c r="J1971" s="53"/>
      <c r="K1971" s="54">
        <v>505.03999999999996</v>
      </c>
      <c r="L1971" s="53"/>
      <c r="M1971" s="54">
        <v>605.33999999999992</v>
      </c>
      <c r="N1971" s="54">
        <f>IF(F1971=2017,H1971*I1971+J1971*K1971+L1971*M1971,0)</f>
        <v>0</v>
      </c>
      <c r="O1971" s="54">
        <f>IF(F1971=2018,H1971*I1971+J1971*K1971+L1971*M1971,0)</f>
        <v>0</v>
      </c>
      <c r="P1971" s="54">
        <f>IF(F1971=2019,H1971*I1971+J1971*K1971+L1971*M1971,0)</f>
        <v>0</v>
      </c>
      <c r="Q1971">
        <f>H1971*I1971</f>
        <v>0</v>
      </c>
      <c r="R1971">
        <f>J1971*K1971</f>
        <v>0</v>
      </c>
      <c r="S1971">
        <f>L1971*M1971</f>
        <v>0</v>
      </c>
      <c r="Y1971" t="s">
        <v>229</v>
      </c>
      <c r="Z1971" t="s">
        <v>557</v>
      </c>
    </row>
    <row r="1972" spans="2:26" ht="18.75" hidden="1" outlineLevel="1" x14ac:dyDescent="0.25">
      <c r="B1972" s="93" t="s">
        <v>33</v>
      </c>
      <c r="C1972" s="94"/>
      <c r="D1972" s="94"/>
      <c r="E1972" s="94"/>
      <c r="F1972" s="94"/>
      <c r="G1972" s="94"/>
      <c r="H1972" s="94"/>
      <c r="I1972" s="94"/>
      <c r="J1972" s="94"/>
      <c r="K1972" s="94"/>
      <c r="L1972" s="94"/>
      <c r="M1972" s="94"/>
      <c r="N1972" s="94"/>
      <c r="O1972" s="94"/>
      <c r="P1972" s="95"/>
      <c r="Z1972" t="s">
        <v>557</v>
      </c>
    </row>
    <row r="1973" spans="2:26" ht="15.75" hidden="1" outlineLevel="1" x14ac:dyDescent="0.25">
      <c r="B1973" s="48">
        <v>1</v>
      </c>
      <c r="C1973" s="49" t="s">
        <v>34</v>
      </c>
      <c r="D1973" s="50" t="s">
        <v>35</v>
      </c>
      <c r="E1973" s="51">
        <v>336</v>
      </c>
      <c r="F1973" s="48">
        <v>2017</v>
      </c>
      <c r="G1973" s="52" t="s">
        <v>36</v>
      </c>
      <c r="H1973" s="53"/>
      <c r="I1973" s="54">
        <v>700.7</v>
      </c>
      <c r="J1973" s="53"/>
      <c r="K1973" s="54">
        <v>526.28</v>
      </c>
      <c r="L1973" s="53"/>
      <c r="M1973" s="54">
        <v>631.29999999999995</v>
      </c>
      <c r="N1973" s="54">
        <f t="shared" ref="N1973:N1986" si="463">IF(F1973=2017,H1973*I1973+J1973*K1973+L1973*M1973,0)</f>
        <v>0</v>
      </c>
      <c r="O1973" s="54">
        <f t="shared" ref="O1973:O1986" si="464">IF(F1973=2018,H1973*I1973+J1973*K1973+L1973*M1973,0)</f>
        <v>0</v>
      </c>
      <c r="P1973" s="54">
        <f t="shared" ref="P1973:P1986" si="465">IF(F1973=2019,H1973*I1973+J1973*K1973+L1973*M1973,0)</f>
        <v>0</v>
      </c>
      <c r="Q1973">
        <f t="shared" ref="Q1973:Q1986" si="466">H1973*I1973</f>
        <v>0</v>
      </c>
      <c r="R1973">
        <f t="shared" ref="R1973:R1986" si="467">J1973*K1973</f>
        <v>0</v>
      </c>
      <c r="S1973">
        <f t="shared" ref="S1973:S1986" si="468">L1973*M1973</f>
        <v>0</v>
      </c>
      <c r="Y1973" t="s">
        <v>101</v>
      </c>
      <c r="Z1973" t="s">
        <v>557</v>
      </c>
    </row>
    <row r="1974" spans="2:26" ht="15.75" hidden="1" outlineLevel="1" x14ac:dyDescent="0.25">
      <c r="B1974" s="48">
        <v>2</v>
      </c>
      <c r="C1974" s="49" t="s">
        <v>249</v>
      </c>
      <c r="D1974" s="50" t="s">
        <v>35</v>
      </c>
      <c r="E1974" s="51">
        <v>320</v>
      </c>
      <c r="F1974" s="48">
        <v>2017</v>
      </c>
      <c r="G1974" s="52" t="s">
        <v>36</v>
      </c>
      <c r="H1974" s="53"/>
      <c r="I1974" s="54">
        <v>752.40000000000009</v>
      </c>
      <c r="J1974" s="53"/>
      <c r="K1974" s="54">
        <v>565.21999999999991</v>
      </c>
      <c r="L1974" s="53"/>
      <c r="M1974" s="54">
        <v>677.31999999999994</v>
      </c>
      <c r="N1974" s="54">
        <f t="shared" si="463"/>
        <v>0</v>
      </c>
      <c r="O1974" s="54">
        <f t="shared" si="464"/>
        <v>0</v>
      </c>
      <c r="P1974" s="54">
        <f t="shared" si="465"/>
        <v>0</v>
      </c>
      <c r="Q1974">
        <f t="shared" si="466"/>
        <v>0</v>
      </c>
      <c r="R1974">
        <f t="shared" si="467"/>
        <v>0</v>
      </c>
      <c r="S1974">
        <f t="shared" si="468"/>
        <v>0</v>
      </c>
      <c r="Y1974" t="s">
        <v>250</v>
      </c>
      <c r="Z1974" t="s">
        <v>557</v>
      </c>
    </row>
    <row r="1975" spans="2:26" ht="30" hidden="1" outlineLevel="1" x14ac:dyDescent="0.25">
      <c r="B1975" s="48">
        <v>3</v>
      </c>
      <c r="C1975" s="49" t="s">
        <v>164</v>
      </c>
      <c r="D1975" s="50" t="s">
        <v>35</v>
      </c>
      <c r="E1975" s="51">
        <v>416</v>
      </c>
      <c r="F1975" s="48">
        <v>2017</v>
      </c>
      <c r="G1975" s="52" t="s">
        <v>36</v>
      </c>
      <c r="H1975" s="53"/>
      <c r="I1975" s="54">
        <v>805.2</v>
      </c>
      <c r="J1975" s="53"/>
      <c r="K1975" s="54">
        <v>605.33999999999992</v>
      </c>
      <c r="L1975" s="53"/>
      <c r="M1975" s="54">
        <v>725.69999999999993</v>
      </c>
      <c r="N1975" s="54">
        <f t="shared" si="463"/>
        <v>0</v>
      </c>
      <c r="O1975" s="54">
        <f t="shared" si="464"/>
        <v>0</v>
      </c>
      <c r="P1975" s="54">
        <f t="shared" si="465"/>
        <v>0</v>
      </c>
      <c r="Q1975">
        <f t="shared" si="466"/>
        <v>0</v>
      </c>
      <c r="R1975">
        <f t="shared" si="467"/>
        <v>0</v>
      </c>
      <c r="S1975">
        <f t="shared" si="468"/>
        <v>0</v>
      </c>
      <c r="Y1975" t="s">
        <v>165</v>
      </c>
      <c r="Z1975" t="s">
        <v>557</v>
      </c>
    </row>
    <row r="1976" spans="2:26" ht="30" hidden="1" outlineLevel="1" x14ac:dyDescent="0.25">
      <c r="B1976" s="48">
        <v>4</v>
      </c>
      <c r="C1976" s="49" t="s">
        <v>164</v>
      </c>
      <c r="D1976" s="50" t="s">
        <v>38</v>
      </c>
      <c r="E1976" s="51">
        <v>336</v>
      </c>
      <c r="F1976" s="48">
        <v>2018</v>
      </c>
      <c r="G1976" s="52" t="s">
        <v>36</v>
      </c>
      <c r="H1976" s="53"/>
      <c r="I1976" s="54">
        <v>744.7</v>
      </c>
      <c r="J1976" s="53"/>
      <c r="K1976" s="54">
        <v>560.5</v>
      </c>
      <c r="L1976" s="53"/>
      <c r="M1976" s="54">
        <v>671.42</v>
      </c>
      <c r="N1976" s="54">
        <f t="shared" si="463"/>
        <v>0</v>
      </c>
      <c r="O1976" s="54">
        <f t="shared" si="464"/>
        <v>0</v>
      </c>
      <c r="P1976" s="54">
        <f t="shared" si="465"/>
        <v>0</v>
      </c>
      <c r="Q1976">
        <f t="shared" si="466"/>
        <v>0</v>
      </c>
      <c r="R1976">
        <f t="shared" si="467"/>
        <v>0</v>
      </c>
      <c r="S1976">
        <f t="shared" si="468"/>
        <v>0</v>
      </c>
      <c r="Y1976" t="s">
        <v>166</v>
      </c>
      <c r="Z1976" t="s">
        <v>557</v>
      </c>
    </row>
    <row r="1977" spans="2:26" ht="15.75" hidden="1" outlineLevel="1" x14ac:dyDescent="0.25">
      <c r="B1977" s="48">
        <v>5</v>
      </c>
      <c r="C1977" s="49" t="s">
        <v>42</v>
      </c>
      <c r="D1977" s="50" t="s">
        <v>35</v>
      </c>
      <c r="E1977" s="51">
        <v>496</v>
      </c>
      <c r="F1977" s="48">
        <v>2017</v>
      </c>
      <c r="G1977" s="52" t="s">
        <v>36</v>
      </c>
      <c r="H1977" s="53"/>
      <c r="I1977" s="54">
        <v>863.50000000000011</v>
      </c>
      <c r="J1977" s="53"/>
      <c r="K1977" s="54">
        <v>649</v>
      </c>
      <c r="L1977" s="53"/>
      <c r="M1977" s="54">
        <v>777.62</v>
      </c>
      <c r="N1977" s="54">
        <f t="shared" si="463"/>
        <v>0</v>
      </c>
      <c r="O1977" s="54">
        <f t="shared" si="464"/>
        <v>0</v>
      </c>
      <c r="P1977" s="54">
        <f t="shared" si="465"/>
        <v>0</v>
      </c>
      <c r="Q1977">
        <f t="shared" si="466"/>
        <v>0</v>
      </c>
      <c r="R1977">
        <f t="shared" si="467"/>
        <v>0</v>
      </c>
      <c r="S1977">
        <f t="shared" si="468"/>
        <v>0</v>
      </c>
      <c r="Y1977" t="s">
        <v>43</v>
      </c>
      <c r="Z1977" t="s">
        <v>557</v>
      </c>
    </row>
    <row r="1978" spans="2:26" ht="30" hidden="1" outlineLevel="1" x14ac:dyDescent="0.25">
      <c r="B1978" s="48">
        <v>6</v>
      </c>
      <c r="C1978" s="49" t="s">
        <v>558</v>
      </c>
      <c r="D1978" s="50" t="s">
        <v>35</v>
      </c>
      <c r="E1978" s="51">
        <v>336</v>
      </c>
      <c r="F1978" s="48">
        <v>2017</v>
      </c>
      <c r="G1978" s="52" t="s">
        <v>36</v>
      </c>
      <c r="H1978" s="53"/>
      <c r="I1978" s="54">
        <v>867.90000000000009</v>
      </c>
      <c r="J1978" s="53"/>
      <c r="K1978" s="54">
        <v>652.54</v>
      </c>
      <c r="L1978" s="53"/>
      <c r="M1978" s="54">
        <v>782.33999999999992</v>
      </c>
      <c r="N1978" s="54">
        <f t="shared" si="463"/>
        <v>0</v>
      </c>
      <c r="O1978" s="54">
        <f t="shared" si="464"/>
        <v>0</v>
      </c>
      <c r="P1978" s="54">
        <f t="shared" si="465"/>
        <v>0</v>
      </c>
      <c r="Q1978">
        <f t="shared" si="466"/>
        <v>0</v>
      </c>
      <c r="R1978">
        <f t="shared" si="467"/>
        <v>0</v>
      </c>
      <c r="S1978">
        <f t="shared" si="468"/>
        <v>0</v>
      </c>
      <c r="Y1978" t="s">
        <v>492</v>
      </c>
      <c r="Z1978" t="s">
        <v>557</v>
      </c>
    </row>
    <row r="1979" spans="2:26" ht="15.75" hidden="1" outlineLevel="1" x14ac:dyDescent="0.25">
      <c r="B1979" s="48">
        <v>7</v>
      </c>
      <c r="C1979" s="49" t="s">
        <v>559</v>
      </c>
      <c r="D1979" s="50" t="s">
        <v>35</v>
      </c>
      <c r="E1979" s="51">
        <v>272</v>
      </c>
      <c r="F1979" s="48">
        <v>2017</v>
      </c>
      <c r="G1979" s="52" t="s">
        <v>36</v>
      </c>
      <c r="H1979" s="53"/>
      <c r="I1979" s="54">
        <v>519.20000000000005</v>
      </c>
      <c r="J1979" s="53"/>
      <c r="K1979" s="54">
        <v>390.58</v>
      </c>
      <c r="L1979" s="53"/>
      <c r="M1979" s="54">
        <v>467.28</v>
      </c>
      <c r="N1979" s="54">
        <f t="shared" si="463"/>
        <v>0</v>
      </c>
      <c r="O1979" s="54">
        <f t="shared" si="464"/>
        <v>0</v>
      </c>
      <c r="P1979" s="54">
        <f t="shared" si="465"/>
        <v>0</v>
      </c>
      <c r="Q1979">
        <f t="shared" si="466"/>
        <v>0</v>
      </c>
      <c r="R1979">
        <f t="shared" si="467"/>
        <v>0</v>
      </c>
      <c r="S1979">
        <f t="shared" si="468"/>
        <v>0</v>
      </c>
      <c r="Y1979" t="s">
        <v>560</v>
      </c>
      <c r="Z1979" t="s">
        <v>557</v>
      </c>
    </row>
    <row r="1980" spans="2:26" ht="15.75" hidden="1" outlineLevel="1" x14ac:dyDescent="0.25">
      <c r="B1980" s="48">
        <v>8</v>
      </c>
      <c r="C1980" s="49" t="s">
        <v>561</v>
      </c>
      <c r="D1980" s="50" t="s">
        <v>35</v>
      </c>
      <c r="E1980" s="51">
        <v>176</v>
      </c>
      <c r="F1980" s="48">
        <v>2019</v>
      </c>
      <c r="G1980" s="52" t="s">
        <v>36</v>
      </c>
      <c r="H1980" s="53"/>
      <c r="I1980" s="54">
        <v>645.70000000000005</v>
      </c>
      <c r="J1980" s="53"/>
      <c r="K1980" s="54">
        <v>484.97999999999996</v>
      </c>
      <c r="L1980" s="53"/>
      <c r="M1980" s="54">
        <v>581.74</v>
      </c>
      <c r="N1980" s="54">
        <f t="shared" si="463"/>
        <v>0</v>
      </c>
      <c r="O1980" s="54">
        <f t="shared" si="464"/>
        <v>0</v>
      </c>
      <c r="P1980" s="54">
        <f t="shared" si="465"/>
        <v>0</v>
      </c>
      <c r="Q1980">
        <f t="shared" si="466"/>
        <v>0</v>
      </c>
      <c r="R1980">
        <f t="shared" si="467"/>
        <v>0</v>
      </c>
      <c r="S1980">
        <f t="shared" si="468"/>
        <v>0</v>
      </c>
      <c r="Y1980" t="s">
        <v>562</v>
      </c>
      <c r="Z1980" t="s">
        <v>557</v>
      </c>
    </row>
    <row r="1981" spans="2:26" ht="15.75" hidden="1" outlineLevel="1" x14ac:dyDescent="0.25">
      <c r="B1981" s="48">
        <v>9</v>
      </c>
      <c r="C1981" s="49" t="s">
        <v>563</v>
      </c>
      <c r="D1981" s="50" t="s">
        <v>35</v>
      </c>
      <c r="E1981" s="51">
        <v>320</v>
      </c>
      <c r="F1981" s="48">
        <v>2019</v>
      </c>
      <c r="G1981" s="52" t="s">
        <v>36</v>
      </c>
      <c r="H1981" s="53"/>
      <c r="I1981" s="54">
        <v>742.50000000000011</v>
      </c>
      <c r="J1981" s="53"/>
      <c r="K1981" s="54">
        <v>558.14</v>
      </c>
      <c r="L1981" s="53"/>
      <c r="M1981" s="54">
        <v>669.06</v>
      </c>
      <c r="N1981" s="54">
        <f t="shared" si="463"/>
        <v>0</v>
      </c>
      <c r="O1981" s="54">
        <f t="shared" si="464"/>
        <v>0</v>
      </c>
      <c r="P1981" s="54">
        <f t="shared" si="465"/>
        <v>0</v>
      </c>
      <c r="Q1981">
        <f t="shared" si="466"/>
        <v>0</v>
      </c>
      <c r="R1981">
        <f t="shared" si="467"/>
        <v>0</v>
      </c>
      <c r="S1981">
        <f t="shared" si="468"/>
        <v>0</v>
      </c>
      <c r="Y1981" t="s">
        <v>52</v>
      </c>
      <c r="Z1981" t="s">
        <v>557</v>
      </c>
    </row>
    <row r="1982" spans="2:26" ht="30" hidden="1" outlineLevel="1" x14ac:dyDescent="0.25">
      <c r="B1982" s="48">
        <v>10</v>
      </c>
      <c r="C1982" s="49" t="s">
        <v>564</v>
      </c>
      <c r="D1982" s="50" t="s">
        <v>35</v>
      </c>
      <c r="E1982" s="51">
        <v>240</v>
      </c>
      <c r="F1982" s="48">
        <v>2019</v>
      </c>
      <c r="G1982" s="52" t="s">
        <v>36</v>
      </c>
      <c r="H1982" s="53"/>
      <c r="I1982" s="54">
        <v>742.50000000000011</v>
      </c>
      <c r="J1982" s="53"/>
      <c r="K1982" s="54">
        <v>558.14</v>
      </c>
      <c r="L1982" s="53"/>
      <c r="M1982" s="54">
        <v>669.06</v>
      </c>
      <c r="N1982" s="54">
        <f t="shared" si="463"/>
        <v>0</v>
      </c>
      <c r="O1982" s="54">
        <f t="shared" si="464"/>
        <v>0</v>
      </c>
      <c r="P1982" s="54">
        <f t="shared" si="465"/>
        <v>0</v>
      </c>
      <c r="Q1982">
        <f t="shared" si="466"/>
        <v>0</v>
      </c>
      <c r="R1982">
        <f t="shared" si="467"/>
        <v>0</v>
      </c>
      <c r="S1982">
        <f t="shared" si="468"/>
        <v>0</v>
      </c>
      <c r="Y1982" t="s">
        <v>52</v>
      </c>
      <c r="Z1982" t="s">
        <v>557</v>
      </c>
    </row>
    <row r="1983" spans="2:26" ht="15.75" hidden="1" outlineLevel="1" x14ac:dyDescent="0.25">
      <c r="B1983" s="48">
        <v>11</v>
      </c>
      <c r="C1983" s="49" t="s">
        <v>44</v>
      </c>
      <c r="D1983" s="50" t="s">
        <v>35</v>
      </c>
      <c r="E1983" s="51">
        <v>256</v>
      </c>
      <c r="F1983" s="48">
        <v>2017</v>
      </c>
      <c r="G1983" s="52" t="s">
        <v>36</v>
      </c>
      <c r="H1983" s="53"/>
      <c r="I1983" s="54">
        <v>756.80000000000007</v>
      </c>
      <c r="J1983" s="53"/>
      <c r="K1983" s="54">
        <v>568.76</v>
      </c>
      <c r="L1983" s="53"/>
      <c r="M1983" s="54">
        <v>682.04</v>
      </c>
      <c r="N1983" s="54">
        <f t="shared" si="463"/>
        <v>0</v>
      </c>
      <c r="O1983" s="54">
        <f t="shared" si="464"/>
        <v>0</v>
      </c>
      <c r="P1983" s="54">
        <f t="shared" si="465"/>
        <v>0</v>
      </c>
      <c r="Q1983">
        <f t="shared" si="466"/>
        <v>0</v>
      </c>
      <c r="R1983">
        <f t="shared" si="467"/>
        <v>0</v>
      </c>
      <c r="S1983">
        <f t="shared" si="468"/>
        <v>0</v>
      </c>
      <c r="Y1983" t="s">
        <v>565</v>
      </c>
      <c r="Z1983" t="s">
        <v>557</v>
      </c>
    </row>
    <row r="1984" spans="2:26" ht="30" hidden="1" outlineLevel="1" x14ac:dyDescent="0.25">
      <c r="B1984" s="48">
        <v>12</v>
      </c>
      <c r="C1984" s="49" t="s">
        <v>566</v>
      </c>
      <c r="D1984" s="50" t="s">
        <v>35</v>
      </c>
      <c r="E1984" s="51">
        <v>224</v>
      </c>
      <c r="F1984" s="48">
        <v>2017</v>
      </c>
      <c r="G1984" s="52" t="s">
        <v>36</v>
      </c>
      <c r="H1984" s="53"/>
      <c r="I1984" s="54">
        <v>656.7</v>
      </c>
      <c r="J1984" s="53"/>
      <c r="K1984" s="54">
        <v>493.23999999999995</v>
      </c>
      <c r="L1984" s="53"/>
      <c r="M1984" s="54">
        <v>591.17999999999995</v>
      </c>
      <c r="N1984" s="54">
        <f t="shared" si="463"/>
        <v>0</v>
      </c>
      <c r="O1984" s="54">
        <f t="shared" si="464"/>
        <v>0</v>
      </c>
      <c r="P1984" s="54">
        <f t="shared" si="465"/>
        <v>0</v>
      </c>
      <c r="Q1984">
        <f t="shared" si="466"/>
        <v>0</v>
      </c>
      <c r="R1984">
        <f t="shared" si="467"/>
        <v>0</v>
      </c>
      <c r="S1984">
        <f t="shared" si="468"/>
        <v>0</v>
      </c>
      <c r="Y1984" t="s">
        <v>117</v>
      </c>
      <c r="Z1984" t="s">
        <v>557</v>
      </c>
    </row>
    <row r="1985" spans="2:26" ht="15.75" hidden="1" outlineLevel="1" x14ac:dyDescent="0.25">
      <c r="B1985" s="48">
        <v>13</v>
      </c>
      <c r="C1985" s="49" t="s">
        <v>258</v>
      </c>
      <c r="D1985" s="50" t="s">
        <v>35</v>
      </c>
      <c r="E1985" s="51">
        <v>288</v>
      </c>
      <c r="F1985" s="48">
        <v>2017</v>
      </c>
      <c r="G1985" s="52" t="s">
        <v>36</v>
      </c>
      <c r="H1985" s="53"/>
      <c r="I1985" s="54">
        <v>837.1</v>
      </c>
      <c r="J1985" s="53"/>
      <c r="K1985" s="54">
        <v>628.93999999999994</v>
      </c>
      <c r="L1985" s="53"/>
      <c r="M1985" s="54">
        <v>754.02</v>
      </c>
      <c r="N1985" s="54">
        <f t="shared" si="463"/>
        <v>0</v>
      </c>
      <c r="O1985" s="54">
        <f t="shared" si="464"/>
        <v>0</v>
      </c>
      <c r="P1985" s="54">
        <f t="shared" si="465"/>
        <v>0</v>
      </c>
      <c r="Q1985">
        <f t="shared" si="466"/>
        <v>0</v>
      </c>
      <c r="R1985">
        <f t="shared" si="467"/>
        <v>0</v>
      </c>
      <c r="S1985">
        <f t="shared" si="468"/>
        <v>0</v>
      </c>
      <c r="Y1985" t="s">
        <v>259</v>
      </c>
      <c r="Z1985" t="s">
        <v>557</v>
      </c>
    </row>
    <row r="1986" spans="2:26" ht="15.75" hidden="1" outlineLevel="1" x14ac:dyDescent="0.25">
      <c r="B1986" s="48">
        <v>14</v>
      </c>
      <c r="C1986" s="49" t="s">
        <v>262</v>
      </c>
      <c r="D1986" s="50" t="s">
        <v>35</v>
      </c>
      <c r="E1986" s="51">
        <v>480</v>
      </c>
      <c r="F1986" s="48">
        <v>2017</v>
      </c>
      <c r="G1986" s="52" t="s">
        <v>36</v>
      </c>
      <c r="H1986" s="53"/>
      <c r="I1986" s="54">
        <v>887.7</v>
      </c>
      <c r="J1986" s="53"/>
      <c r="K1986" s="54">
        <v>667.88</v>
      </c>
      <c r="L1986" s="53"/>
      <c r="M1986" s="54">
        <v>800.04</v>
      </c>
      <c r="N1986" s="54">
        <f t="shared" si="463"/>
        <v>0</v>
      </c>
      <c r="O1986" s="54">
        <f t="shared" si="464"/>
        <v>0</v>
      </c>
      <c r="P1986" s="54">
        <f t="shared" si="465"/>
        <v>0</v>
      </c>
      <c r="Q1986">
        <f t="shared" si="466"/>
        <v>0</v>
      </c>
      <c r="R1986">
        <f t="shared" si="467"/>
        <v>0</v>
      </c>
      <c r="S1986">
        <f t="shared" si="468"/>
        <v>0</v>
      </c>
      <c r="Y1986" t="s">
        <v>175</v>
      </c>
      <c r="Z1986" t="s">
        <v>557</v>
      </c>
    </row>
    <row r="1987" spans="2:26" ht="18.75" hidden="1" outlineLevel="1" x14ac:dyDescent="0.25">
      <c r="B1987" s="93" t="s">
        <v>48</v>
      </c>
      <c r="C1987" s="94"/>
      <c r="D1987" s="94"/>
      <c r="E1987" s="94"/>
      <c r="F1987" s="94"/>
      <c r="G1987" s="94"/>
      <c r="H1987" s="94"/>
      <c r="I1987" s="94"/>
      <c r="J1987" s="94"/>
      <c r="K1987" s="94"/>
      <c r="L1987" s="94"/>
      <c r="M1987" s="94"/>
      <c r="N1987" s="94"/>
      <c r="O1987" s="94"/>
      <c r="P1987" s="95"/>
      <c r="Z1987" t="s">
        <v>557</v>
      </c>
    </row>
    <row r="1988" spans="2:26" ht="45" hidden="1" outlineLevel="1" x14ac:dyDescent="0.25">
      <c r="B1988" s="48">
        <v>1</v>
      </c>
      <c r="C1988" s="49" t="s">
        <v>567</v>
      </c>
      <c r="D1988" s="50" t="s">
        <v>35</v>
      </c>
      <c r="E1988" s="51">
        <v>240</v>
      </c>
      <c r="F1988" s="48">
        <v>2018</v>
      </c>
      <c r="G1988" s="52" t="s">
        <v>36</v>
      </c>
      <c r="H1988" s="53"/>
      <c r="I1988" s="54">
        <v>742.50000000000011</v>
      </c>
      <c r="J1988" s="53"/>
      <c r="K1988" s="54">
        <v>558.14</v>
      </c>
      <c r="L1988" s="53"/>
      <c r="M1988" s="54">
        <v>669.06</v>
      </c>
      <c r="N1988" s="54">
        <f t="shared" ref="N1988:N1995" si="469">IF(F1988=2017,H1988*I1988+J1988*K1988+L1988*M1988,0)</f>
        <v>0</v>
      </c>
      <c r="O1988" s="54">
        <f t="shared" ref="O1988:O1995" si="470">IF(F1988=2018,H1988*I1988+J1988*K1988+L1988*M1988,0)</f>
        <v>0</v>
      </c>
      <c r="P1988" s="54">
        <f t="shared" ref="P1988:P1995" si="471">IF(F1988=2019,H1988*I1988+J1988*K1988+L1988*M1988,0)</f>
        <v>0</v>
      </c>
      <c r="Q1988">
        <f t="shared" ref="Q1988:Q1995" si="472">H1988*I1988</f>
        <v>0</v>
      </c>
      <c r="R1988">
        <f t="shared" ref="R1988:R1995" si="473">J1988*K1988</f>
        <v>0</v>
      </c>
      <c r="S1988">
        <f t="shared" ref="S1988:S1995" si="474">L1988*M1988</f>
        <v>0</v>
      </c>
      <c r="Y1988" t="s">
        <v>52</v>
      </c>
      <c r="Z1988" t="s">
        <v>557</v>
      </c>
    </row>
    <row r="1989" spans="2:26" ht="60" hidden="1" outlineLevel="1" x14ac:dyDescent="0.25">
      <c r="B1989" s="48">
        <v>2</v>
      </c>
      <c r="C1989" s="49" t="s">
        <v>568</v>
      </c>
      <c r="D1989" s="50" t="s">
        <v>35</v>
      </c>
      <c r="E1989" s="51">
        <v>320</v>
      </c>
      <c r="F1989" s="48">
        <v>2018</v>
      </c>
      <c r="G1989" s="52" t="s">
        <v>36</v>
      </c>
      <c r="H1989" s="53"/>
      <c r="I1989" s="54">
        <v>742.50000000000011</v>
      </c>
      <c r="J1989" s="53"/>
      <c r="K1989" s="54">
        <v>558.14</v>
      </c>
      <c r="L1989" s="53"/>
      <c r="M1989" s="54">
        <v>669.06</v>
      </c>
      <c r="N1989" s="54">
        <f t="shared" si="469"/>
        <v>0</v>
      </c>
      <c r="O1989" s="54">
        <f t="shared" si="470"/>
        <v>0</v>
      </c>
      <c r="P1989" s="54">
        <f t="shared" si="471"/>
        <v>0</v>
      </c>
      <c r="Q1989">
        <f t="shared" si="472"/>
        <v>0</v>
      </c>
      <c r="R1989">
        <f t="shared" si="473"/>
        <v>0</v>
      </c>
      <c r="S1989">
        <f t="shared" si="474"/>
        <v>0</v>
      </c>
      <c r="Y1989" t="s">
        <v>569</v>
      </c>
      <c r="Z1989" t="s">
        <v>557</v>
      </c>
    </row>
    <row r="1990" spans="2:26" ht="45" hidden="1" outlineLevel="1" x14ac:dyDescent="0.25">
      <c r="B1990" s="48">
        <v>3</v>
      </c>
      <c r="C1990" s="49" t="s">
        <v>570</v>
      </c>
      <c r="D1990" s="50" t="s">
        <v>35</v>
      </c>
      <c r="E1990" s="51">
        <v>240</v>
      </c>
      <c r="F1990" s="48">
        <v>2018</v>
      </c>
      <c r="G1990" s="52" t="s">
        <v>36</v>
      </c>
      <c r="H1990" s="53"/>
      <c r="I1990" s="54">
        <v>595.1</v>
      </c>
      <c r="J1990" s="53"/>
      <c r="K1990" s="54">
        <v>447.21999999999997</v>
      </c>
      <c r="L1990" s="53"/>
      <c r="M1990" s="54">
        <v>535.72</v>
      </c>
      <c r="N1990" s="54">
        <f t="shared" si="469"/>
        <v>0</v>
      </c>
      <c r="O1990" s="54">
        <f t="shared" si="470"/>
        <v>0</v>
      </c>
      <c r="P1990" s="54">
        <f t="shared" si="471"/>
        <v>0</v>
      </c>
      <c r="Q1990">
        <f t="shared" si="472"/>
        <v>0</v>
      </c>
      <c r="R1990">
        <f t="shared" si="473"/>
        <v>0</v>
      </c>
      <c r="S1990">
        <f t="shared" si="474"/>
        <v>0</v>
      </c>
      <c r="Y1990" t="s">
        <v>571</v>
      </c>
      <c r="Z1990" t="s">
        <v>557</v>
      </c>
    </row>
    <row r="1991" spans="2:26" ht="45" hidden="1" outlineLevel="1" x14ac:dyDescent="0.25">
      <c r="B1991" s="48">
        <v>4</v>
      </c>
      <c r="C1991" s="49" t="s">
        <v>572</v>
      </c>
      <c r="D1991" s="50" t="s">
        <v>35</v>
      </c>
      <c r="E1991" s="51">
        <v>352</v>
      </c>
      <c r="F1991" s="48">
        <v>2017</v>
      </c>
      <c r="G1991" s="52" t="s">
        <v>36</v>
      </c>
      <c r="H1991" s="53"/>
      <c r="I1991" s="54">
        <v>548.90000000000009</v>
      </c>
      <c r="J1991" s="53"/>
      <c r="K1991" s="54">
        <v>413</v>
      </c>
      <c r="L1991" s="53"/>
      <c r="M1991" s="54">
        <v>494.41999999999996</v>
      </c>
      <c r="N1991" s="54">
        <f t="shared" si="469"/>
        <v>0</v>
      </c>
      <c r="O1991" s="54">
        <f t="shared" si="470"/>
        <v>0</v>
      </c>
      <c r="P1991" s="54">
        <f t="shared" si="471"/>
        <v>0</v>
      </c>
      <c r="Q1991">
        <f t="shared" si="472"/>
        <v>0</v>
      </c>
      <c r="R1991">
        <f t="shared" si="473"/>
        <v>0</v>
      </c>
      <c r="S1991">
        <f t="shared" si="474"/>
        <v>0</v>
      </c>
      <c r="Y1991" t="s">
        <v>573</v>
      </c>
      <c r="Z1991" t="s">
        <v>557</v>
      </c>
    </row>
    <row r="1992" spans="2:26" ht="30" hidden="1" outlineLevel="1" x14ac:dyDescent="0.25">
      <c r="B1992" s="48">
        <v>5</v>
      </c>
      <c r="C1992" s="49" t="s">
        <v>574</v>
      </c>
      <c r="D1992" s="50" t="s">
        <v>35</v>
      </c>
      <c r="E1992" s="51">
        <v>320</v>
      </c>
      <c r="F1992" s="48">
        <v>2018</v>
      </c>
      <c r="G1992" s="52" t="s">
        <v>36</v>
      </c>
      <c r="H1992" s="53"/>
      <c r="I1992" s="54">
        <v>742.50000000000011</v>
      </c>
      <c r="J1992" s="53"/>
      <c r="K1992" s="54">
        <v>558.14</v>
      </c>
      <c r="L1992" s="53"/>
      <c r="M1992" s="54">
        <v>669.06</v>
      </c>
      <c r="N1992" s="54">
        <f t="shared" si="469"/>
        <v>0</v>
      </c>
      <c r="O1992" s="54">
        <f t="shared" si="470"/>
        <v>0</v>
      </c>
      <c r="P1992" s="54">
        <f t="shared" si="471"/>
        <v>0</v>
      </c>
      <c r="Q1992">
        <f t="shared" si="472"/>
        <v>0</v>
      </c>
      <c r="R1992">
        <f t="shared" si="473"/>
        <v>0</v>
      </c>
      <c r="S1992">
        <f t="shared" si="474"/>
        <v>0</v>
      </c>
      <c r="Y1992" t="s">
        <v>575</v>
      </c>
      <c r="Z1992" t="s">
        <v>557</v>
      </c>
    </row>
    <row r="1993" spans="2:26" ht="30" hidden="1" outlineLevel="1" x14ac:dyDescent="0.25">
      <c r="B1993" s="48">
        <v>6</v>
      </c>
      <c r="C1993" s="49" t="s">
        <v>574</v>
      </c>
      <c r="D1993" s="50" t="s">
        <v>54</v>
      </c>
      <c r="E1993" s="51">
        <v>208</v>
      </c>
      <c r="F1993" s="48">
        <v>2017</v>
      </c>
      <c r="G1993" s="52" t="s">
        <v>36</v>
      </c>
      <c r="H1993" s="53"/>
      <c r="I1993" s="54">
        <v>443.3</v>
      </c>
      <c r="J1993" s="53"/>
      <c r="K1993" s="54">
        <v>332.76</v>
      </c>
      <c r="L1993" s="53"/>
      <c r="M1993" s="54">
        <v>398.84</v>
      </c>
      <c r="N1993" s="54">
        <f t="shared" si="469"/>
        <v>0</v>
      </c>
      <c r="O1993" s="54">
        <f t="shared" si="470"/>
        <v>0</v>
      </c>
      <c r="P1993" s="54">
        <f t="shared" si="471"/>
        <v>0</v>
      </c>
      <c r="Q1993">
        <f t="shared" si="472"/>
        <v>0</v>
      </c>
      <c r="R1993">
        <f t="shared" si="473"/>
        <v>0</v>
      </c>
      <c r="S1993">
        <f t="shared" si="474"/>
        <v>0</v>
      </c>
      <c r="Y1993" t="s">
        <v>576</v>
      </c>
      <c r="Z1993" t="s">
        <v>557</v>
      </c>
    </row>
    <row r="1994" spans="2:26" ht="30" hidden="1" outlineLevel="1" x14ac:dyDescent="0.25">
      <c r="B1994" s="48">
        <v>7</v>
      </c>
      <c r="C1994" s="49" t="s">
        <v>577</v>
      </c>
      <c r="D1994" s="50" t="s">
        <v>35</v>
      </c>
      <c r="E1994" s="51">
        <v>320</v>
      </c>
      <c r="F1994" s="48">
        <v>2017</v>
      </c>
      <c r="G1994" s="52" t="s">
        <v>36</v>
      </c>
      <c r="H1994" s="53"/>
      <c r="I1994" s="54">
        <v>742.50000000000011</v>
      </c>
      <c r="J1994" s="53"/>
      <c r="K1994" s="54">
        <v>558.14</v>
      </c>
      <c r="L1994" s="53"/>
      <c r="M1994" s="54">
        <v>669.06</v>
      </c>
      <c r="N1994" s="54">
        <f t="shared" si="469"/>
        <v>0</v>
      </c>
      <c r="O1994" s="54">
        <f t="shared" si="470"/>
        <v>0</v>
      </c>
      <c r="P1994" s="54">
        <f t="shared" si="471"/>
        <v>0</v>
      </c>
      <c r="Q1994">
        <f t="shared" si="472"/>
        <v>0</v>
      </c>
      <c r="R1994">
        <f t="shared" si="473"/>
        <v>0</v>
      </c>
      <c r="S1994">
        <f t="shared" si="474"/>
        <v>0</v>
      </c>
      <c r="Y1994" t="s">
        <v>578</v>
      </c>
      <c r="Z1994" t="s">
        <v>557</v>
      </c>
    </row>
    <row r="1995" spans="2:26" ht="30" hidden="1" outlineLevel="1" x14ac:dyDescent="0.25">
      <c r="B1995" s="48">
        <v>8</v>
      </c>
      <c r="C1995" s="49" t="s">
        <v>579</v>
      </c>
      <c r="D1995" s="50" t="s">
        <v>35</v>
      </c>
      <c r="E1995" s="51">
        <v>352</v>
      </c>
      <c r="F1995" s="48">
        <v>2017</v>
      </c>
      <c r="G1995" s="52" t="s">
        <v>36</v>
      </c>
      <c r="H1995" s="53"/>
      <c r="I1995" s="54">
        <v>548.90000000000009</v>
      </c>
      <c r="J1995" s="53"/>
      <c r="K1995" s="54">
        <v>413</v>
      </c>
      <c r="L1995" s="53"/>
      <c r="M1995" s="54">
        <v>494.41999999999996</v>
      </c>
      <c r="N1995" s="54">
        <f t="shared" si="469"/>
        <v>0</v>
      </c>
      <c r="O1995" s="54">
        <f t="shared" si="470"/>
        <v>0</v>
      </c>
      <c r="P1995" s="54">
        <f t="shared" si="471"/>
        <v>0</v>
      </c>
      <c r="Q1995">
        <f t="shared" si="472"/>
        <v>0</v>
      </c>
      <c r="R1995">
        <f t="shared" si="473"/>
        <v>0</v>
      </c>
      <c r="S1995">
        <f t="shared" si="474"/>
        <v>0</v>
      </c>
      <c r="Y1995" t="s">
        <v>580</v>
      </c>
      <c r="Z1995" t="s">
        <v>557</v>
      </c>
    </row>
    <row r="1996" spans="2:26" hidden="1" outlineLevel="1" x14ac:dyDescent="0.25">
      <c r="Z1996" t="s">
        <v>557</v>
      </c>
    </row>
    <row r="1997" spans="2:26" ht="18.75" hidden="1" outlineLevel="1" x14ac:dyDescent="0.25">
      <c r="B1997" s="39" t="s">
        <v>68</v>
      </c>
      <c r="C1997" s="40"/>
      <c r="D1997" s="55"/>
      <c r="E1997" s="41"/>
      <c r="F1997" s="56"/>
      <c r="G1997" s="40"/>
      <c r="H1997" s="41"/>
      <c r="I1997" s="42"/>
      <c r="J1997" s="56"/>
      <c r="K1997" s="42"/>
      <c r="L1997" s="41"/>
      <c r="M1997" s="42"/>
      <c r="N1997" s="41"/>
      <c r="O1997" s="41"/>
      <c r="P1997" s="56"/>
      <c r="Z1997" t="s">
        <v>557</v>
      </c>
    </row>
    <row r="1998" spans="2:26" ht="51" hidden="1" outlineLevel="1" x14ac:dyDescent="0.25">
      <c r="B1998" s="43" t="s">
        <v>23</v>
      </c>
      <c r="C1998" s="44" t="s">
        <v>24</v>
      </c>
      <c r="D1998" s="44" t="s">
        <v>25</v>
      </c>
      <c r="E1998" s="44" t="s">
        <v>26</v>
      </c>
      <c r="F1998" s="44" t="s">
        <v>27</v>
      </c>
      <c r="G1998" s="44" t="s">
        <v>28</v>
      </c>
      <c r="H1998" s="44" t="s">
        <v>69</v>
      </c>
      <c r="I1998" s="45" t="s">
        <v>69</v>
      </c>
      <c r="J1998" s="44" t="s">
        <v>622</v>
      </c>
      <c r="K1998" s="45" t="s">
        <v>70</v>
      </c>
      <c r="L1998" s="44" t="s">
        <v>623</v>
      </c>
      <c r="M1998" s="45" t="s">
        <v>71</v>
      </c>
      <c r="N1998" s="46">
        <v>2017</v>
      </c>
      <c r="O1998" s="46">
        <v>2018</v>
      </c>
      <c r="P1998" s="47">
        <v>2019</v>
      </c>
      <c r="Z1998" t="s">
        <v>557</v>
      </c>
    </row>
    <row r="1999" spans="2:26" ht="18.75" hidden="1" outlineLevel="1" x14ac:dyDescent="0.25">
      <c r="B1999" s="93" t="s">
        <v>87</v>
      </c>
      <c r="C1999" s="94"/>
      <c r="D1999" s="94"/>
      <c r="E1999" s="94"/>
      <c r="F1999" s="94"/>
      <c r="G1999" s="94"/>
      <c r="H1999" s="94"/>
      <c r="I1999" s="94"/>
      <c r="J1999" s="94"/>
      <c r="K1999" s="94"/>
      <c r="L1999" s="94"/>
      <c r="M1999" s="94"/>
      <c r="N1999" s="94"/>
      <c r="O1999" s="94"/>
      <c r="P1999" s="95"/>
      <c r="Z1999" t="s">
        <v>557</v>
      </c>
    </row>
    <row r="2000" spans="2:26" ht="30" hidden="1" outlineLevel="1" x14ac:dyDescent="0.25">
      <c r="B2000" s="48">
        <v>1</v>
      </c>
      <c r="C2000" s="49" t="s">
        <v>226</v>
      </c>
      <c r="D2000" s="50" t="s">
        <v>72</v>
      </c>
      <c r="E2000" s="51"/>
      <c r="F2000" s="48">
        <v>2017</v>
      </c>
      <c r="G2000" s="52" t="s">
        <v>73</v>
      </c>
      <c r="H2000" s="57" t="s">
        <v>69</v>
      </c>
      <c r="I2000" s="58" t="s">
        <v>69</v>
      </c>
      <c r="J2000" s="53"/>
      <c r="K2000" s="54">
        <v>777</v>
      </c>
      <c r="L2000" s="53"/>
      <c r="M2000" s="54">
        <v>932</v>
      </c>
      <c r="N2000" s="59">
        <f>IF(F2000=2017,J2000*K2000+L2000*M2000,0)</f>
        <v>0</v>
      </c>
      <c r="O2000" s="54">
        <f>IF(F2000=2018,J2000*K2000+L2000*M2000,0)</f>
        <v>0</v>
      </c>
      <c r="P2000" s="54">
        <f>IF(F2000=2019,J2000*K2000+L2000*M2000,0)</f>
        <v>0</v>
      </c>
      <c r="T2000">
        <f>J2000*K2000</f>
        <v>0</v>
      </c>
      <c r="U2000">
        <f>L2000*M2000</f>
        <v>0</v>
      </c>
      <c r="Y2000" t="s">
        <v>52</v>
      </c>
      <c r="Z2000" t="s">
        <v>557</v>
      </c>
    </row>
    <row r="2001" spans="2:26" ht="30" hidden="1" outlineLevel="1" x14ac:dyDescent="0.25">
      <c r="B2001" s="48">
        <v>2</v>
      </c>
      <c r="C2001" s="49" t="s">
        <v>228</v>
      </c>
      <c r="D2001" s="50" t="s">
        <v>72</v>
      </c>
      <c r="E2001" s="51"/>
      <c r="F2001" s="48">
        <v>2018</v>
      </c>
      <c r="G2001" s="52" t="s">
        <v>73</v>
      </c>
      <c r="H2001" s="57" t="s">
        <v>69</v>
      </c>
      <c r="I2001" s="58" t="s">
        <v>69</v>
      </c>
      <c r="J2001" s="53"/>
      <c r="K2001" s="54">
        <v>631</v>
      </c>
      <c r="L2001" s="53"/>
      <c r="M2001" s="54">
        <v>757</v>
      </c>
      <c r="N2001" s="59">
        <f>IF(F2001=2017,J2001*K2001+L2001*M2001,0)</f>
        <v>0</v>
      </c>
      <c r="O2001" s="54">
        <f>IF(F2001=2018,J2001*K2001+L2001*M2001,0)</f>
        <v>0</v>
      </c>
      <c r="P2001" s="54">
        <f>IF(F2001=2019,J2001*K2001+L2001*M2001,0)</f>
        <v>0</v>
      </c>
      <c r="T2001">
        <f>J2001*K2001</f>
        <v>0</v>
      </c>
      <c r="U2001">
        <f>L2001*M2001</f>
        <v>0</v>
      </c>
      <c r="Y2001" t="s">
        <v>52</v>
      </c>
      <c r="Z2001" t="s">
        <v>557</v>
      </c>
    </row>
    <row r="2002" spans="2:26" ht="18.75" hidden="1" outlineLevel="1" x14ac:dyDescent="0.25">
      <c r="B2002" s="93" t="s">
        <v>33</v>
      </c>
      <c r="C2002" s="94"/>
      <c r="D2002" s="94"/>
      <c r="E2002" s="94"/>
      <c r="F2002" s="94"/>
      <c r="G2002" s="94"/>
      <c r="H2002" s="94"/>
      <c r="I2002" s="94"/>
      <c r="J2002" s="94"/>
      <c r="K2002" s="94"/>
      <c r="L2002" s="94"/>
      <c r="M2002" s="94"/>
      <c r="N2002" s="94"/>
      <c r="O2002" s="94"/>
      <c r="P2002" s="95"/>
      <c r="Z2002" t="s">
        <v>557</v>
      </c>
    </row>
    <row r="2003" spans="2:26" ht="30" hidden="1" outlineLevel="1" x14ac:dyDescent="0.25">
      <c r="B2003" s="48">
        <v>1</v>
      </c>
      <c r="C2003" s="49" t="s">
        <v>34</v>
      </c>
      <c r="D2003" s="50" t="s">
        <v>72</v>
      </c>
      <c r="E2003" s="51"/>
      <c r="F2003" s="48">
        <v>2017</v>
      </c>
      <c r="G2003" s="52" t="s">
        <v>73</v>
      </c>
      <c r="H2003" s="57" t="s">
        <v>69</v>
      </c>
      <c r="I2003" s="58" t="s">
        <v>69</v>
      </c>
      <c r="J2003" s="53"/>
      <c r="K2003" s="54">
        <v>658</v>
      </c>
      <c r="L2003" s="53"/>
      <c r="M2003" s="54">
        <v>789</v>
      </c>
      <c r="N2003" s="59">
        <f t="shared" ref="N2003:N2015" si="475">IF(F2003=2017,J2003*K2003+L2003*M2003,0)</f>
        <v>0</v>
      </c>
      <c r="O2003" s="54">
        <f t="shared" ref="O2003:O2015" si="476">IF(F2003=2018,J2003*K2003+L2003*M2003,0)</f>
        <v>0</v>
      </c>
      <c r="P2003" s="54">
        <f t="shared" ref="P2003:P2015" si="477">IF(F2003=2019,J2003*K2003+L2003*M2003,0)</f>
        <v>0</v>
      </c>
      <c r="T2003">
        <f t="shared" ref="T2003:T2015" si="478">J2003*K2003</f>
        <v>0</v>
      </c>
      <c r="U2003">
        <f t="shared" ref="U2003:U2015" si="479">L2003*M2003</f>
        <v>0</v>
      </c>
      <c r="Y2003" t="s">
        <v>52</v>
      </c>
      <c r="Z2003" t="s">
        <v>557</v>
      </c>
    </row>
    <row r="2004" spans="2:26" ht="30" hidden="1" outlineLevel="1" x14ac:dyDescent="0.25">
      <c r="B2004" s="48">
        <v>2</v>
      </c>
      <c r="C2004" s="49" t="s">
        <v>249</v>
      </c>
      <c r="D2004" s="50" t="s">
        <v>72</v>
      </c>
      <c r="E2004" s="51"/>
      <c r="F2004" s="48">
        <v>2017</v>
      </c>
      <c r="G2004" s="52" t="s">
        <v>73</v>
      </c>
      <c r="H2004" s="57" t="s">
        <v>69</v>
      </c>
      <c r="I2004" s="58" t="s">
        <v>69</v>
      </c>
      <c r="J2004" s="53"/>
      <c r="K2004" s="54">
        <v>707</v>
      </c>
      <c r="L2004" s="53"/>
      <c r="M2004" s="54">
        <v>847</v>
      </c>
      <c r="N2004" s="59">
        <f t="shared" si="475"/>
        <v>0</v>
      </c>
      <c r="O2004" s="54">
        <f t="shared" si="476"/>
        <v>0</v>
      </c>
      <c r="P2004" s="54">
        <f t="shared" si="477"/>
        <v>0</v>
      </c>
      <c r="T2004">
        <f t="shared" si="478"/>
        <v>0</v>
      </c>
      <c r="U2004">
        <f t="shared" si="479"/>
        <v>0</v>
      </c>
      <c r="Y2004" t="s">
        <v>267</v>
      </c>
      <c r="Z2004" t="s">
        <v>557</v>
      </c>
    </row>
    <row r="2005" spans="2:26" ht="30" hidden="1" outlineLevel="1" x14ac:dyDescent="0.25">
      <c r="B2005" s="48">
        <v>3</v>
      </c>
      <c r="C2005" s="49" t="s">
        <v>164</v>
      </c>
      <c r="D2005" s="50" t="s">
        <v>72</v>
      </c>
      <c r="E2005" s="51"/>
      <c r="F2005" s="48">
        <v>2017</v>
      </c>
      <c r="G2005" s="52" t="s">
        <v>73</v>
      </c>
      <c r="H2005" s="57" t="s">
        <v>69</v>
      </c>
      <c r="I2005" s="58" t="s">
        <v>69</v>
      </c>
      <c r="J2005" s="53"/>
      <c r="K2005" s="54">
        <v>757</v>
      </c>
      <c r="L2005" s="53"/>
      <c r="M2005" s="54">
        <v>907</v>
      </c>
      <c r="N2005" s="59">
        <f t="shared" si="475"/>
        <v>0</v>
      </c>
      <c r="O2005" s="54">
        <f t="shared" si="476"/>
        <v>0</v>
      </c>
      <c r="P2005" s="54">
        <f t="shared" si="477"/>
        <v>0</v>
      </c>
      <c r="T2005">
        <f t="shared" si="478"/>
        <v>0</v>
      </c>
      <c r="U2005">
        <f t="shared" si="479"/>
        <v>0</v>
      </c>
      <c r="Y2005">
        <v>6517649</v>
      </c>
      <c r="Z2005" t="s">
        <v>557</v>
      </c>
    </row>
    <row r="2006" spans="2:26" ht="30" hidden="1" outlineLevel="1" x14ac:dyDescent="0.25">
      <c r="B2006" s="48">
        <v>4</v>
      </c>
      <c r="C2006" s="49" t="s">
        <v>42</v>
      </c>
      <c r="D2006" s="50" t="s">
        <v>72</v>
      </c>
      <c r="E2006" s="51"/>
      <c r="F2006" s="48">
        <v>2017</v>
      </c>
      <c r="G2006" s="52" t="s">
        <v>73</v>
      </c>
      <c r="H2006" s="57" t="s">
        <v>69</v>
      </c>
      <c r="I2006" s="58" t="s">
        <v>69</v>
      </c>
      <c r="J2006" s="53"/>
      <c r="K2006" s="54">
        <v>811</v>
      </c>
      <c r="L2006" s="53"/>
      <c r="M2006" s="54">
        <v>972</v>
      </c>
      <c r="N2006" s="59">
        <f t="shared" si="475"/>
        <v>0</v>
      </c>
      <c r="O2006" s="54">
        <f t="shared" si="476"/>
        <v>0</v>
      </c>
      <c r="P2006" s="54">
        <f t="shared" si="477"/>
        <v>0</v>
      </c>
      <c r="T2006">
        <f t="shared" si="478"/>
        <v>0</v>
      </c>
      <c r="U2006">
        <f t="shared" si="479"/>
        <v>0</v>
      </c>
      <c r="Y2006" t="s">
        <v>52</v>
      </c>
      <c r="Z2006" t="s">
        <v>557</v>
      </c>
    </row>
    <row r="2007" spans="2:26" ht="30" hidden="1" outlineLevel="1" x14ac:dyDescent="0.25">
      <c r="B2007" s="48">
        <v>5</v>
      </c>
      <c r="C2007" s="49" t="s">
        <v>558</v>
      </c>
      <c r="D2007" s="50" t="s">
        <v>72</v>
      </c>
      <c r="E2007" s="51"/>
      <c r="F2007" s="48">
        <v>2017</v>
      </c>
      <c r="G2007" s="52" t="s">
        <v>73</v>
      </c>
      <c r="H2007" s="57" t="s">
        <v>69</v>
      </c>
      <c r="I2007" s="58" t="s">
        <v>69</v>
      </c>
      <c r="J2007" s="53"/>
      <c r="K2007" s="54">
        <v>816</v>
      </c>
      <c r="L2007" s="53"/>
      <c r="M2007" s="54">
        <v>978</v>
      </c>
      <c r="N2007" s="59">
        <f t="shared" si="475"/>
        <v>0</v>
      </c>
      <c r="O2007" s="54">
        <f t="shared" si="476"/>
        <v>0</v>
      </c>
      <c r="P2007" s="54">
        <f t="shared" si="477"/>
        <v>0</v>
      </c>
      <c r="T2007">
        <f t="shared" si="478"/>
        <v>0</v>
      </c>
      <c r="U2007">
        <f t="shared" si="479"/>
        <v>0</v>
      </c>
      <c r="Y2007" t="s">
        <v>52</v>
      </c>
      <c r="Z2007" t="s">
        <v>557</v>
      </c>
    </row>
    <row r="2008" spans="2:26" ht="30" hidden="1" outlineLevel="1" x14ac:dyDescent="0.25">
      <c r="B2008" s="48">
        <v>6</v>
      </c>
      <c r="C2008" s="49" t="s">
        <v>559</v>
      </c>
      <c r="D2008" s="50" t="s">
        <v>72</v>
      </c>
      <c r="E2008" s="51"/>
      <c r="F2008" s="48">
        <v>2018</v>
      </c>
      <c r="G2008" s="52" t="s">
        <v>73</v>
      </c>
      <c r="H2008" s="57" t="s">
        <v>69</v>
      </c>
      <c r="I2008" s="58" t="s">
        <v>69</v>
      </c>
      <c r="J2008" s="53"/>
      <c r="K2008" s="54">
        <v>488</v>
      </c>
      <c r="L2008" s="53"/>
      <c r="M2008" s="54">
        <v>584</v>
      </c>
      <c r="N2008" s="59">
        <f t="shared" si="475"/>
        <v>0</v>
      </c>
      <c r="O2008" s="54">
        <f t="shared" si="476"/>
        <v>0</v>
      </c>
      <c r="P2008" s="54">
        <f t="shared" si="477"/>
        <v>0</v>
      </c>
      <c r="T2008">
        <f t="shared" si="478"/>
        <v>0</v>
      </c>
      <c r="U2008">
        <f t="shared" si="479"/>
        <v>0</v>
      </c>
      <c r="Y2008" t="s">
        <v>52</v>
      </c>
      <c r="Z2008" t="s">
        <v>557</v>
      </c>
    </row>
    <row r="2009" spans="2:26" ht="30" hidden="1" outlineLevel="1" x14ac:dyDescent="0.25">
      <c r="B2009" s="48">
        <v>7</v>
      </c>
      <c r="C2009" s="49" t="s">
        <v>561</v>
      </c>
      <c r="D2009" s="50" t="s">
        <v>72</v>
      </c>
      <c r="E2009" s="51"/>
      <c r="F2009" s="48">
        <v>2019</v>
      </c>
      <c r="G2009" s="52" t="s">
        <v>73</v>
      </c>
      <c r="H2009" s="57" t="s">
        <v>69</v>
      </c>
      <c r="I2009" s="58" t="s">
        <v>69</v>
      </c>
      <c r="J2009" s="53"/>
      <c r="K2009" s="54">
        <v>606</v>
      </c>
      <c r="L2009" s="53"/>
      <c r="M2009" s="54">
        <v>727</v>
      </c>
      <c r="N2009" s="59">
        <f t="shared" si="475"/>
        <v>0</v>
      </c>
      <c r="O2009" s="54">
        <f t="shared" si="476"/>
        <v>0</v>
      </c>
      <c r="P2009" s="54">
        <f t="shared" si="477"/>
        <v>0</v>
      </c>
      <c r="T2009">
        <f t="shared" si="478"/>
        <v>0</v>
      </c>
      <c r="U2009">
        <f t="shared" si="479"/>
        <v>0</v>
      </c>
      <c r="Y2009" t="s">
        <v>52</v>
      </c>
      <c r="Z2009" t="s">
        <v>557</v>
      </c>
    </row>
    <row r="2010" spans="2:26" ht="30" hidden="1" outlineLevel="1" x14ac:dyDescent="0.25">
      <c r="B2010" s="48">
        <v>8</v>
      </c>
      <c r="C2010" s="49" t="s">
        <v>563</v>
      </c>
      <c r="D2010" s="50" t="s">
        <v>72</v>
      </c>
      <c r="E2010" s="51"/>
      <c r="F2010" s="48">
        <v>2019</v>
      </c>
      <c r="G2010" s="52" t="s">
        <v>73</v>
      </c>
      <c r="H2010" s="57" t="s">
        <v>69</v>
      </c>
      <c r="I2010" s="58" t="s">
        <v>69</v>
      </c>
      <c r="J2010" s="53"/>
      <c r="K2010" s="54">
        <v>698</v>
      </c>
      <c r="L2010" s="53"/>
      <c r="M2010" s="54">
        <v>836</v>
      </c>
      <c r="N2010" s="59">
        <f t="shared" si="475"/>
        <v>0</v>
      </c>
      <c r="O2010" s="54">
        <f t="shared" si="476"/>
        <v>0</v>
      </c>
      <c r="P2010" s="54">
        <f t="shared" si="477"/>
        <v>0</v>
      </c>
      <c r="T2010">
        <f t="shared" si="478"/>
        <v>0</v>
      </c>
      <c r="U2010">
        <f t="shared" si="479"/>
        <v>0</v>
      </c>
      <c r="Y2010" t="s">
        <v>52</v>
      </c>
      <c r="Z2010" t="s">
        <v>557</v>
      </c>
    </row>
    <row r="2011" spans="2:26" ht="30" hidden="1" outlineLevel="1" x14ac:dyDescent="0.25">
      <c r="B2011" s="48">
        <v>9</v>
      </c>
      <c r="C2011" s="49" t="s">
        <v>564</v>
      </c>
      <c r="D2011" s="50" t="s">
        <v>72</v>
      </c>
      <c r="E2011" s="51"/>
      <c r="F2011" s="48">
        <v>2019</v>
      </c>
      <c r="G2011" s="52" t="s">
        <v>73</v>
      </c>
      <c r="H2011" s="57" t="s">
        <v>69</v>
      </c>
      <c r="I2011" s="58" t="s">
        <v>69</v>
      </c>
      <c r="J2011" s="53"/>
      <c r="K2011" s="54">
        <v>698</v>
      </c>
      <c r="L2011" s="53"/>
      <c r="M2011" s="54">
        <v>836</v>
      </c>
      <c r="N2011" s="59">
        <f t="shared" si="475"/>
        <v>0</v>
      </c>
      <c r="O2011" s="54">
        <f t="shared" si="476"/>
        <v>0</v>
      </c>
      <c r="P2011" s="54">
        <f t="shared" si="477"/>
        <v>0</v>
      </c>
      <c r="T2011">
        <f t="shared" si="478"/>
        <v>0</v>
      </c>
      <c r="U2011">
        <f t="shared" si="479"/>
        <v>0</v>
      </c>
      <c r="Y2011" t="s">
        <v>52</v>
      </c>
      <c r="Z2011" t="s">
        <v>557</v>
      </c>
    </row>
    <row r="2012" spans="2:26" ht="30" hidden="1" outlineLevel="1" x14ac:dyDescent="0.25">
      <c r="B2012" s="48">
        <v>10</v>
      </c>
      <c r="C2012" s="49" t="s">
        <v>44</v>
      </c>
      <c r="D2012" s="50" t="s">
        <v>72</v>
      </c>
      <c r="E2012" s="51"/>
      <c r="F2012" s="48">
        <v>2017</v>
      </c>
      <c r="G2012" s="52" t="s">
        <v>73</v>
      </c>
      <c r="H2012" s="57" t="s">
        <v>69</v>
      </c>
      <c r="I2012" s="58" t="s">
        <v>69</v>
      </c>
      <c r="J2012" s="53"/>
      <c r="K2012" s="54">
        <v>711</v>
      </c>
      <c r="L2012" s="53"/>
      <c r="M2012" s="54">
        <v>853</v>
      </c>
      <c r="N2012" s="59">
        <f t="shared" si="475"/>
        <v>0</v>
      </c>
      <c r="O2012" s="54">
        <f t="shared" si="476"/>
        <v>0</v>
      </c>
      <c r="P2012" s="54">
        <f t="shared" si="477"/>
        <v>0</v>
      </c>
      <c r="T2012">
        <f t="shared" si="478"/>
        <v>0</v>
      </c>
      <c r="U2012">
        <f t="shared" si="479"/>
        <v>0</v>
      </c>
      <c r="Y2012" t="s">
        <v>52</v>
      </c>
      <c r="Z2012" t="s">
        <v>557</v>
      </c>
    </row>
    <row r="2013" spans="2:26" ht="30" hidden="1" outlineLevel="1" x14ac:dyDescent="0.25">
      <c r="B2013" s="48">
        <v>11</v>
      </c>
      <c r="C2013" s="49" t="s">
        <v>566</v>
      </c>
      <c r="D2013" s="50" t="s">
        <v>72</v>
      </c>
      <c r="E2013" s="51"/>
      <c r="F2013" s="48">
        <v>2017</v>
      </c>
      <c r="G2013" s="52" t="s">
        <v>73</v>
      </c>
      <c r="H2013" s="57" t="s">
        <v>69</v>
      </c>
      <c r="I2013" s="58" t="s">
        <v>69</v>
      </c>
      <c r="J2013" s="53"/>
      <c r="K2013" s="54">
        <v>617</v>
      </c>
      <c r="L2013" s="53"/>
      <c r="M2013" s="54">
        <v>739</v>
      </c>
      <c r="N2013" s="59">
        <f t="shared" si="475"/>
        <v>0</v>
      </c>
      <c r="O2013" s="54">
        <f t="shared" si="476"/>
        <v>0</v>
      </c>
      <c r="P2013" s="54">
        <f t="shared" si="477"/>
        <v>0</v>
      </c>
      <c r="T2013">
        <f t="shared" si="478"/>
        <v>0</v>
      </c>
      <c r="U2013">
        <f t="shared" si="479"/>
        <v>0</v>
      </c>
      <c r="Y2013" t="s">
        <v>52</v>
      </c>
      <c r="Z2013" t="s">
        <v>557</v>
      </c>
    </row>
    <row r="2014" spans="2:26" ht="30" hidden="1" outlineLevel="1" x14ac:dyDescent="0.25">
      <c r="B2014" s="48">
        <v>12</v>
      </c>
      <c r="C2014" s="49" t="s">
        <v>258</v>
      </c>
      <c r="D2014" s="50" t="s">
        <v>72</v>
      </c>
      <c r="E2014" s="51"/>
      <c r="F2014" s="48">
        <v>2017</v>
      </c>
      <c r="G2014" s="52" t="s">
        <v>73</v>
      </c>
      <c r="H2014" s="57" t="s">
        <v>69</v>
      </c>
      <c r="I2014" s="58" t="s">
        <v>69</v>
      </c>
      <c r="J2014" s="53"/>
      <c r="K2014" s="54">
        <v>786</v>
      </c>
      <c r="L2014" s="53"/>
      <c r="M2014" s="54">
        <v>943</v>
      </c>
      <c r="N2014" s="59">
        <f t="shared" si="475"/>
        <v>0</v>
      </c>
      <c r="O2014" s="54">
        <f t="shared" si="476"/>
        <v>0</v>
      </c>
      <c r="P2014" s="54">
        <f t="shared" si="477"/>
        <v>0</v>
      </c>
      <c r="T2014">
        <f t="shared" si="478"/>
        <v>0</v>
      </c>
      <c r="U2014">
        <f t="shared" si="479"/>
        <v>0</v>
      </c>
      <c r="Y2014" t="s">
        <v>52</v>
      </c>
      <c r="Z2014" t="s">
        <v>557</v>
      </c>
    </row>
    <row r="2015" spans="2:26" ht="30" hidden="1" outlineLevel="1" x14ac:dyDescent="0.25">
      <c r="B2015" s="48">
        <v>13</v>
      </c>
      <c r="C2015" s="49" t="s">
        <v>262</v>
      </c>
      <c r="D2015" s="50" t="s">
        <v>72</v>
      </c>
      <c r="E2015" s="51"/>
      <c r="F2015" s="48">
        <v>2017</v>
      </c>
      <c r="G2015" s="52" t="s">
        <v>73</v>
      </c>
      <c r="H2015" s="57" t="s">
        <v>69</v>
      </c>
      <c r="I2015" s="58" t="s">
        <v>69</v>
      </c>
      <c r="J2015" s="53"/>
      <c r="K2015" s="54">
        <v>835</v>
      </c>
      <c r="L2015" s="53"/>
      <c r="M2015" s="54">
        <v>1000</v>
      </c>
      <c r="N2015" s="59">
        <f t="shared" si="475"/>
        <v>0</v>
      </c>
      <c r="O2015" s="54">
        <f t="shared" si="476"/>
        <v>0</v>
      </c>
      <c r="P2015" s="54">
        <f t="shared" si="477"/>
        <v>0</v>
      </c>
      <c r="T2015">
        <f t="shared" si="478"/>
        <v>0</v>
      </c>
      <c r="U2015">
        <f t="shared" si="479"/>
        <v>0</v>
      </c>
      <c r="Y2015" t="s">
        <v>180</v>
      </c>
      <c r="Z2015" t="s">
        <v>557</v>
      </c>
    </row>
    <row r="2016" spans="2:26" ht="18.75" hidden="1" outlineLevel="1" x14ac:dyDescent="0.25">
      <c r="B2016" s="93" t="s">
        <v>48</v>
      </c>
      <c r="C2016" s="94"/>
      <c r="D2016" s="94"/>
      <c r="E2016" s="94"/>
      <c r="F2016" s="94"/>
      <c r="G2016" s="94"/>
      <c r="H2016" s="94"/>
      <c r="I2016" s="94"/>
      <c r="J2016" s="94"/>
      <c r="K2016" s="94"/>
      <c r="L2016" s="94"/>
      <c r="M2016" s="94"/>
      <c r="N2016" s="94"/>
      <c r="O2016" s="94"/>
      <c r="P2016" s="95"/>
      <c r="Z2016" t="s">
        <v>557</v>
      </c>
    </row>
    <row r="2017" spans="2:26" ht="45" hidden="1" outlineLevel="1" x14ac:dyDescent="0.25">
      <c r="B2017" s="48">
        <v>1</v>
      </c>
      <c r="C2017" s="49" t="s">
        <v>567</v>
      </c>
      <c r="D2017" s="50" t="s">
        <v>72</v>
      </c>
      <c r="E2017" s="51"/>
      <c r="F2017" s="48">
        <v>2019</v>
      </c>
      <c r="G2017" s="52" t="s">
        <v>73</v>
      </c>
      <c r="H2017" s="57" t="s">
        <v>69</v>
      </c>
      <c r="I2017" s="58" t="s">
        <v>69</v>
      </c>
      <c r="J2017" s="53"/>
      <c r="K2017" s="54">
        <v>698</v>
      </c>
      <c r="L2017" s="53"/>
      <c r="M2017" s="54">
        <v>836</v>
      </c>
      <c r="N2017" s="59">
        <f>IF(F2017=2017,J2017*K2017+L2017*M2017,0)</f>
        <v>0</v>
      </c>
      <c r="O2017" s="54">
        <f>IF(F2017=2018,J2017*K2017+L2017*M2017,0)</f>
        <v>0</v>
      </c>
      <c r="P2017" s="54">
        <f>IF(F2017=2019,J2017*K2017+L2017*M2017,0)</f>
        <v>0</v>
      </c>
      <c r="T2017">
        <f>J2017*K2017</f>
        <v>0</v>
      </c>
      <c r="U2017">
        <f>L2017*M2017</f>
        <v>0</v>
      </c>
      <c r="Y2017" t="s">
        <v>52</v>
      </c>
      <c r="Z2017" t="s">
        <v>557</v>
      </c>
    </row>
    <row r="2018" spans="2:26" ht="45" hidden="1" outlineLevel="1" x14ac:dyDescent="0.25">
      <c r="B2018" s="48">
        <v>2</v>
      </c>
      <c r="C2018" s="49" t="s">
        <v>570</v>
      </c>
      <c r="D2018" s="50" t="s">
        <v>72</v>
      </c>
      <c r="E2018" s="51"/>
      <c r="F2018" s="48">
        <v>2019</v>
      </c>
      <c r="G2018" s="52" t="s">
        <v>73</v>
      </c>
      <c r="H2018" s="57" t="s">
        <v>69</v>
      </c>
      <c r="I2018" s="58" t="s">
        <v>69</v>
      </c>
      <c r="J2018" s="53"/>
      <c r="K2018" s="54">
        <v>559</v>
      </c>
      <c r="L2018" s="53"/>
      <c r="M2018" s="54">
        <v>670</v>
      </c>
      <c r="N2018" s="59">
        <f>IF(F2018=2017,J2018*K2018+L2018*M2018,0)</f>
        <v>0</v>
      </c>
      <c r="O2018" s="54">
        <f>IF(F2018=2018,J2018*K2018+L2018*M2018,0)</f>
        <v>0</v>
      </c>
      <c r="P2018" s="54">
        <f>IF(F2018=2019,J2018*K2018+L2018*M2018,0)</f>
        <v>0</v>
      </c>
      <c r="T2018">
        <f>J2018*K2018</f>
        <v>0</v>
      </c>
      <c r="U2018">
        <f>L2018*M2018</f>
        <v>0</v>
      </c>
      <c r="Y2018" t="s">
        <v>52</v>
      </c>
      <c r="Z2018" t="s">
        <v>557</v>
      </c>
    </row>
    <row r="2019" spans="2:26" ht="30" hidden="1" outlineLevel="1" x14ac:dyDescent="0.25">
      <c r="B2019" s="48">
        <v>3</v>
      </c>
      <c r="C2019" s="49" t="s">
        <v>574</v>
      </c>
      <c r="D2019" s="50" t="s">
        <v>72</v>
      </c>
      <c r="E2019" s="51"/>
      <c r="F2019" s="48">
        <v>2018</v>
      </c>
      <c r="G2019" s="52" t="s">
        <v>73</v>
      </c>
      <c r="H2019" s="57" t="s">
        <v>69</v>
      </c>
      <c r="I2019" s="58" t="s">
        <v>69</v>
      </c>
      <c r="J2019" s="53"/>
      <c r="K2019" s="54">
        <v>698</v>
      </c>
      <c r="L2019" s="53"/>
      <c r="M2019" s="54">
        <v>836</v>
      </c>
      <c r="N2019" s="59">
        <f>IF(F2019=2017,J2019*K2019+L2019*M2019,0)</f>
        <v>0</v>
      </c>
      <c r="O2019" s="54">
        <f>IF(F2019=2018,J2019*K2019+L2019*M2019,0)</f>
        <v>0</v>
      </c>
      <c r="P2019" s="54">
        <f>IF(F2019=2019,J2019*K2019+L2019*M2019,0)</f>
        <v>0</v>
      </c>
      <c r="T2019">
        <f>J2019*K2019</f>
        <v>0</v>
      </c>
      <c r="U2019">
        <f>L2019*M2019</f>
        <v>0</v>
      </c>
      <c r="Y2019" t="s">
        <v>52</v>
      </c>
      <c r="Z2019" t="s">
        <v>557</v>
      </c>
    </row>
    <row r="2020" spans="2:26" ht="30" hidden="1" outlineLevel="1" x14ac:dyDescent="0.25">
      <c r="B2020" s="48">
        <v>4</v>
      </c>
      <c r="C2020" s="49" t="s">
        <v>579</v>
      </c>
      <c r="D2020" s="50" t="s">
        <v>72</v>
      </c>
      <c r="E2020" s="51"/>
      <c r="F2020" s="48">
        <v>2018</v>
      </c>
      <c r="G2020" s="52" t="s">
        <v>73</v>
      </c>
      <c r="H2020" s="57" t="s">
        <v>69</v>
      </c>
      <c r="I2020" s="58" t="s">
        <v>69</v>
      </c>
      <c r="J2020" s="53"/>
      <c r="K2020" s="54">
        <v>516</v>
      </c>
      <c r="L2020" s="53"/>
      <c r="M2020" s="54">
        <v>618</v>
      </c>
      <c r="N2020" s="59">
        <f>IF(F2020=2017,J2020*K2020+L2020*M2020,0)</f>
        <v>0</v>
      </c>
      <c r="O2020" s="54">
        <f>IF(F2020=2018,J2020*K2020+L2020*M2020,0)</f>
        <v>0</v>
      </c>
      <c r="P2020" s="54">
        <f>IF(F2020=2019,J2020*K2020+L2020*M2020,0)</f>
        <v>0</v>
      </c>
      <c r="T2020">
        <f>J2020*K2020</f>
        <v>0</v>
      </c>
      <c r="U2020">
        <f>L2020*M2020</f>
        <v>0</v>
      </c>
      <c r="Y2020" t="s">
        <v>52</v>
      </c>
      <c r="Z2020" t="s">
        <v>557</v>
      </c>
    </row>
    <row r="2021" spans="2:26" hidden="1" outlineLevel="1" x14ac:dyDescent="0.25">
      <c r="Z2021" t="s">
        <v>557</v>
      </c>
    </row>
    <row r="2022" spans="2:26" ht="18.75" hidden="1" outlineLevel="1" x14ac:dyDescent="0.25">
      <c r="B2022" s="39" t="s">
        <v>79</v>
      </c>
      <c r="C2022" s="40"/>
      <c r="D2022" s="55"/>
      <c r="E2022" s="41"/>
      <c r="F2022" s="56"/>
      <c r="G2022" s="40"/>
      <c r="H2022" s="41"/>
      <c r="I2022" s="42"/>
      <c r="J2022" s="56"/>
      <c r="K2022" s="42"/>
      <c r="L2022" s="41"/>
      <c r="M2022" s="42"/>
      <c r="N2022" s="41"/>
      <c r="O2022" s="41"/>
      <c r="P2022" s="56"/>
      <c r="Z2022" t="s">
        <v>557</v>
      </c>
    </row>
    <row r="2023" spans="2:26" ht="38.25" hidden="1" outlineLevel="1" x14ac:dyDescent="0.25">
      <c r="B2023" s="43" t="s">
        <v>23</v>
      </c>
      <c r="C2023" s="44" t="s">
        <v>24</v>
      </c>
      <c r="D2023" s="44" t="s">
        <v>25</v>
      </c>
      <c r="E2023" s="44" t="s">
        <v>26</v>
      </c>
      <c r="F2023" s="44" t="s">
        <v>27</v>
      </c>
      <c r="G2023" s="44" t="s">
        <v>28</v>
      </c>
      <c r="H2023" s="44" t="s">
        <v>69</v>
      </c>
      <c r="I2023" s="45" t="s">
        <v>69</v>
      </c>
      <c r="J2023" s="44" t="s">
        <v>80</v>
      </c>
      <c r="K2023" s="45" t="s">
        <v>81</v>
      </c>
      <c r="L2023" s="44" t="s">
        <v>82</v>
      </c>
      <c r="M2023" s="45" t="s">
        <v>83</v>
      </c>
      <c r="N2023" s="46">
        <v>2017</v>
      </c>
      <c r="O2023" s="46">
        <v>2018</v>
      </c>
      <c r="P2023" s="47">
        <v>2019</v>
      </c>
      <c r="Z2023" t="s">
        <v>557</v>
      </c>
    </row>
    <row r="2024" spans="2:26" ht="30" hidden="1" outlineLevel="1" x14ac:dyDescent="0.25">
      <c r="B2024" s="48">
        <v>1</v>
      </c>
      <c r="C2024" s="49" t="s">
        <v>581</v>
      </c>
      <c r="D2024" s="50" t="s">
        <v>85</v>
      </c>
      <c r="E2024" s="51"/>
      <c r="F2024" s="48">
        <v>2019</v>
      </c>
      <c r="G2024" s="52" t="s">
        <v>85</v>
      </c>
      <c r="H2024" s="57" t="s">
        <v>69</v>
      </c>
      <c r="I2024" s="58" t="s">
        <v>69</v>
      </c>
      <c r="J2024" s="53"/>
      <c r="K2024" s="54">
        <v>2700</v>
      </c>
      <c r="L2024" s="53"/>
      <c r="M2024" s="54">
        <v>3600</v>
      </c>
      <c r="N2024" s="59">
        <f>IF(F2024=2017,J2024*K2024+L2024*M2024,0)</f>
        <v>0</v>
      </c>
      <c r="O2024" s="54">
        <f>IF(F2024=2018,J2024*K2024+L2024*M2024,0)</f>
        <v>0</v>
      </c>
      <c r="P2024" s="54">
        <f>IF(F2024=2019,J2024*K2024+L2024*M2024,0)</f>
        <v>0</v>
      </c>
      <c r="V2024">
        <f>J2024*K2024</f>
        <v>0</v>
      </c>
      <c r="W2024">
        <f>L2024*M2024</f>
        <v>0</v>
      </c>
      <c r="Y2024" t="s">
        <v>52</v>
      </c>
      <c r="Z2024" t="s">
        <v>557</v>
      </c>
    </row>
    <row r="2025" spans="2:26" hidden="1" outlineLevel="1" x14ac:dyDescent="0.25">
      <c r="Z2025" t="s">
        <v>557</v>
      </c>
    </row>
    <row r="2026" spans="2:26" ht="15.75" thickBot="1" x14ac:dyDescent="0.3"/>
    <row r="2027" spans="2:26" ht="39" thickBot="1" x14ac:dyDescent="0.3">
      <c r="B2027" s="96" t="s">
        <v>582</v>
      </c>
      <c r="C2027" s="97"/>
      <c r="D2027" s="97"/>
      <c r="E2027" s="102" t="s">
        <v>3</v>
      </c>
      <c r="F2027" s="103"/>
      <c r="G2027" s="4" t="s">
        <v>4</v>
      </c>
      <c r="H2027" s="4" t="s">
        <v>5</v>
      </c>
      <c r="I2027" s="4" t="s">
        <v>6</v>
      </c>
      <c r="J2027" s="4" t="s">
        <v>7</v>
      </c>
      <c r="K2027" s="5" t="s">
        <v>8</v>
      </c>
      <c r="L2027" s="6" t="s">
        <v>9</v>
      </c>
      <c r="M2027" s="7"/>
      <c r="N2027" s="8">
        <v>2017</v>
      </c>
      <c r="O2027" s="9">
        <v>2018</v>
      </c>
      <c r="P2027" s="10">
        <v>2019</v>
      </c>
      <c r="Z2027" t="s">
        <v>582</v>
      </c>
    </row>
    <row r="2028" spans="2:26" ht="15.75" x14ac:dyDescent="0.25">
      <c r="B2028" s="98"/>
      <c r="C2028" s="99"/>
      <c r="D2028" s="99"/>
      <c r="E2028" s="104">
        <v>0</v>
      </c>
      <c r="F2028" s="105"/>
      <c r="G2028" s="11" t="s">
        <v>10</v>
      </c>
      <c r="H2028" s="12">
        <f>SUBTOTAL(2,I2045:I2051,I2053:I2057)</f>
        <v>12</v>
      </c>
      <c r="I2028" s="13">
        <f>SUM(I2045:I2051,I2053:I2057)/H2028</f>
        <v>707.66666666666686</v>
      </c>
      <c r="J2028" s="14" t="s">
        <v>11</v>
      </c>
      <c r="K2028" s="15">
        <f>SUM(H2045:H2051,H2053:H2057)</f>
        <v>0</v>
      </c>
      <c r="L2028" s="16">
        <f>Q2028</f>
        <v>0</v>
      </c>
      <c r="M2028" s="17"/>
      <c r="N2028" s="110">
        <f>SUM(N2045:N2051,N2053:N2057,N2062:N2067,N2069:N2073,N2077:N2077)</f>
        <v>0</v>
      </c>
      <c r="O2028" s="113">
        <f>SUM(O2045:O2051,O2053:O2057,O2062:O2067,O2069:O2073,O2077:O2077)</f>
        <v>0</v>
      </c>
      <c r="P2028" s="86">
        <f>SUM(P2045:P2051,P2053:P2057,P2062:P2067,P2069:P2073,P2077:P2077)</f>
        <v>0</v>
      </c>
      <c r="Q2028">
        <f>SUM(Q2045:Q2051,Q2053:Q2057)</f>
        <v>0</v>
      </c>
      <c r="R2028">
        <f>SUM(R2045:R2051,R2053:R2057)</f>
        <v>0</v>
      </c>
      <c r="S2028">
        <f>SUM(S2045:S2051,S2053:S2057)</f>
        <v>0</v>
      </c>
      <c r="T2028">
        <f>SUM(T2062:T2067,T2069:T2073)</f>
        <v>0</v>
      </c>
      <c r="U2028">
        <f>SUM(U2062:U2067,U2069:U2073)</f>
        <v>0</v>
      </c>
      <c r="V2028">
        <f>SUM(V2077:V2077)</f>
        <v>0</v>
      </c>
      <c r="W2028">
        <f>SUM(W2077:W2077)</f>
        <v>0</v>
      </c>
      <c r="Z2028" t="s">
        <v>582</v>
      </c>
    </row>
    <row r="2029" spans="2:26" ht="31.5" x14ac:dyDescent="0.25">
      <c r="B2029" s="98"/>
      <c r="C2029" s="99"/>
      <c r="D2029" s="99"/>
      <c r="E2029" s="106"/>
      <c r="F2029" s="107"/>
      <c r="G2029" s="11" t="s">
        <v>12</v>
      </c>
      <c r="H2029" s="12">
        <f>SUBTOTAL(2,K2045:K2051,K2053:K2057)</f>
        <v>12</v>
      </c>
      <c r="I2029" s="13">
        <f>SUM(K2045:K2051,K2053:K2057)/H2029</f>
        <v>531.98333333333346</v>
      </c>
      <c r="J2029" s="14" t="s">
        <v>13</v>
      </c>
      <c r="K2029" s="15">
        <f>SUM(J2045:J2051,J2053:J2057)</f>
        <v>0</v>
      </c>
      <c r="L2029" s="16">
        <f>R2028</f>
        <v>0</v>
      </c>
      <c r="M2029" s="18"/>
      <c r="N2029" s="111"/>
      <c r="O2029" s="114"/>
      <c r="P2029" s="87"/>
      <c r="Z2029" t="s">
        <v>582</v>
      </c>
    </row>
    <row r="2030" spans="2:26" ht="31.5" x14ac:dyDescent="0.25">
      <c r="B2030" s="98"/>
      <c r="C2030" s="99"/>
      <c r="D2030" s="99"/>
      <c r="E2030" s="106"/>
      <c r="F2030" s="107"/>
      <c r="G2030" s="11" t="s">
        <v>14</v>
      </c>
      <c r="H2030" s="12">
        <f>SUBTOTAL(2,M2045:M2051,M2053:M2057)</f>
        <v>12</v>
      </c>
      <c r="I2030" s="13">
        <f>SUM(M2045:M2051,M2053:M2057)/H2030</f>
        <v>637.69166666666649</v>
      </c>
      <c r="J2030" s="14" t="s">
        <v>13</v>
      </c>
      <c r="K2030" s="15">
        <f>SUM(L2045:L2051,L2053:L2057)</f>
        <v>0</v>
      </c>
      <c r="L2030" s="16">
        <f>S2028</f>
        <v>0</v>
      </c>
      <c r="M2030" s="18"/>
      <c r="N2030" s="111"/>
      <c r="O2030" s="114"/>
      <c r="P2030" s="87"/>
      <c r="Z2030" t="s">
        <v>582</v>
      </c>
    </row>
    <row r="2031" spans="2:26" ht="31.5" x14ac:dyDescent="0.25">
      <c r="B2031" s="98"/>
      <c r="C2031" s="99"/>
      <c r="D2031" s="99"/>
      <c r="E2031" s="106"/>
      <c r="F2031" s="107"/>
      <c r="G2031" s="11" t="s">
        <v>15</v>
      </c>
      <c r="H2031" s="12">
        <f>SUBTOTAL(2,K2062:K2067,K2069:K2073)</f>
        <v>11</v>
      </c>
      <c r="I2031" s="13">
        <f>SUM(K2062:K2067,K2069:K2073)/H2031</f>
        <v>687.18181818181813</v>
      </c>
      <c r="J2031" s="14" t="s">
        <v>13</v>
      </c>
      <c r="K2031" s="15">
        <f>SUM(J2062:J2067,J2069:J2073)</f>
        <v>0</v>
      </c>
      <c r="L2031" s="16">
        <f>T2028</f>
        <v>0</v>
      </c>
      <c r="M2031" s="18"/>
      <c r="N2031" s="111"/>
      <c r="O2031" s="114"/>
      <c r="P2031" s="87"/>
      <c r="Z2031" t="s">
        <v>582</v>
      </c>
    </row>
    <row r="2032" spans="2:26" ht="31.5" x14ac:dyDescent="0.25">
      <c r="B2032" s="98"/>
      <c r="C2032" s="99"/>
      <c r="D2032" s="99"/>
      <c r="E2032" s="106"/>
      <c r="F2032" s="107"/>
      <c r="G2032" s="11" t="s">
        <v>16</v>
      </c>
      <c r="H2032" s="12">
        <f>SUBTOTAL(2,M2062:M2067,M2069:M2073)</f>
        <v>11</v>
      </c>
      <c r="I2032" s="13">
        <f>SUM(M2062:M2067,M2069:M2073)/H2032</f>
        <v>823.4545454545455</v>
      </c>
      <c r="J2032" s="14" t="s">
        <v>13</v>
      </c>
      <c r="K2032" s="15">
        <f>SUM(L2062:L2067,L2069:L2073)</f>
        <v>0</v>
      </c>
      <c r="L2032" s="16">
        <f>U2028</f>
        <v>0</v>
      </c>
      <c r="M2032" s="18"/>
      <c r="N2032" s="111"/>
      <c r="O2032" s="114"/>
      <c r="P2032" s="87"/>
      <c r="Z2032" t="s">
        <v>582</v>
      </c>
    </row>
    <row r="2033" spans="2:26" ht="31.5" x14ac:dyDescent="0.25">
      <c r="B2033" s="98"/>
      <c r="C2033" s="99"/>
      <c r="D2033" s="99"/>
      <c r="E2033" s="106"/>
      <c r="F2033" s="107"/>
      <c r="G2033" s="11" t="s">
        <v>17</v>
      </c>
      <c r="H2033" s="12">
        <f>SUBTOTAL(2,K2077:K2077)</f>
        <v>1</v>
      </c>
      <c r="I2033" s="13">
        <f>SUM(K2077:K2077)/H2033</f>
        <v>2700</v>
      </c>
      <c r="J2033" s="14" t="s">
        <v>13</v>
      </c>
      <c r="K2033" s="15">
        <f>SUM(J2077:J2077)</f>
        <v>0</v>
      </c>
      <c r="L2033" s="16">
        <f>V2028</f>
        <v>0</v>
      </c>
      <c r="M2033" s="18"/>
      <c r="N2033" s="111"/>
      <c r="O2033" s="114"/>
      <c r="P2033" s="87"/>
      <c r="Z2033" t="s">
        <v>582</v>
      </c>
    </row>
    <row r="2034" spans="2:26" ht="32.25" thickBot="1" x14ac:dyDescent="0.3">
      <c r="B2034" s="98"/>
      <c r="C2034" s="99"/>
      <c r="D2034" s="99"/>
      <c r="E2034" s="106"/>
      <c r="F2034" s="107"/>
      <c r="G2034" s="11" t="s">
        <v>18</v>
      </c>
      <c r="H2034" s="19">
        <f>SUBTOTAL(2,M2077:M2077)</f>
        <v>1</v>
      </c>
      <c r="I2034" s="20">
        <f>SUM(M2077:M2077)/H2034</f>
        <v>3600</v>
      </c>
      <c r="J2034" s="21" t="s">
        <v>13</v>
      </c>
      <c r="K2034" s="22">
        <f>SUM(L2077:L2077)</f>
        <v>0</v>
      </c>
      <c r="L2034" s="23">
        <f>W2028</f>
        <v>0</v>
      </c>
      <c r="M2034" s="18"/>
      <c r="N2034" s="111"/>
      <c r="O2034" s="114"/>
      <c r="P2034" s="87"/>
      <c r="Z2034" t="s">
        <v>582</v>
      </c>
    </row>
    <row r="2035" spans="2:26" ht="16.5" thickBot="1" x14ac:dyDescent="0.3">
      <c r="B2035" s="100"/>
      <c r="C2035" s="101"/>
      <c r="D2035" s="101"/>
      <c r="E2035" s="108"/>
      <c r="F2035" s="109"/>
      <c r="G2035" s="24" t="s">
        <v>19</v>
      </c>
      <c r="H2035" s="25"/>
      <c r="I2035" s="25"/>
      <c r="J2035" s="25"/>
      <c r="K2035" s="26">
        <f>SUM(K2028:K2034)</f>
        <v>0</v>
      </c>
      <c r="L2035" s="27">
        <f>SUM(L2028:L2034)</f>
        <v>0</v>
      </c>
      <c r="M2035" s="18"/>
      <c r="N2035" s="112"/>
      <c r="O2035" s="115"/>
      <c r="P2035" s="88"/>
      <c r="Z2035" t="s">
        <v>582</v>
      </c>
    </row>
    <row r="2036" spans="2:26" ht="15.75" collapsed="1" thickBot="1" x14ac:dyDescent="0.3">
      <c r="B2036" s="89" t="s">
        <v>20</v>
      </c>
      <c r="C2036" s="90"/>
      <c r="D2036" s="90"/>
      <c r="E2036" s="91"/>
      <c r="F2036" s="91"/>
      <c r="G2036" s="91"/>
      <c r="H2036" s="91"/>
      <c r="I2036" s="91"/>
      <c r="J2036" s="91"/>
      <c r="K2036" s="91"/>
      <c r="L2036" s="91"/>
      <c r="M2036" s="91"/>
      <c r="N2036" s="91"/>
      <c r="O2036" s="91"/>
      <c r="P2036" s="92"/>
      <c r="Z2036" t="s">
        <v>582</v>
      </c>
    </row>
    <row r="2037" spans="2:26" hidden="1" outlineLevel="1" x14ac:dyDescent="0.25">
      <c r="B2037" s="28" t="s">
        <v>21</v>
      </c>
      <c r="C2037" s="29"/>
      <c r="D2037" s="29"/>
      <c r="E2037" s="30"/>
      <c r="F2037" s="30"/>
      <c r="G2037" s="29"/>
      <c r="H2037" s="30"/>
      <c r="I2037" s="31"/>
      <c r="J2037" s="30"/>
      <c r="K2037" s="31"/>
      <c r="L2037" s="30"/>
      <c r="M2037" s="31"/>
      <c r="N2037" s="30"/>
      <c r="O2037" s="30"/>
      <c r="P2037" s="32"/>
      <c r="Z2037" t="s">
        <v>582</v>
      </c>
    </row>
    <row r="2038" spans="2:26" hidden="1" outlineLevel="1" x14ac:dyDescent="0.25">
      <c r="B2038" s="33" t="s">
        <v>582</v>
      </c>
      <c r="C2038" s="29"/>
      <c r="D2038" s="29"/>
      <c r="E2038" s="30"/>
      <c r="F2038" s="30"/>
      <c r="G2038" s="29"/>
      <c r="H2038" s="30"/>
      <c r="I2038" s="31"/>
      <c r="J2038" s="30"/>
      <c r="K2038" s="31"/>
      <c r="L2038" s="30"/>
      <c r="M2038" s="31"/>
      <c r="N2038" s="30"/>
      <c r="O2038" s="30"/>
      <c r="P2038" s="32"/>
      <c r="Z2038" t="s">
        <v>582</v>
      </c>
    </row>
    <row r="2039" spans="2:26" hidden="1" outlineLevel="1" x14ac:dyDescent="0.25">
      <c r="B2039" s="28"/>
      <c r="C2039" s="29"/>
      <c r="D2039" s="29"/>
      <c r="E2039" s="30"/>
      <c r="F2039" s="30"/>
      <c r="G2039" s="29"/>
      <c r="H2039" s="30"/>
      <c r="I2039" s="31"/>
      <c r="J2039" s="30"/>
      <c r="K2039" s="31"/>
      <c r="L2039" s="30"/>
      <c r="M2039" s="31"/>
      <c r="N2039" s="30"/>
      <c r="O2039" s="30"/>
      <c r="P2039" s="32"/>
      <c r="Z2039" t="s">
        <v>582</v>
      </c>
    </row>
    <row r="2040" spans="2:26" hidden="1" outlineLevel="1" x14ac:dyDescent="0.25">
      <c r="B2040" s="34"/>
      <c r="C2040" s="29"/>
      <c r="D2040" s="29"/>
      <c r="E2040" s="30"/>
      <c r="F2040" s="30"/>
      <c r="G2040" s="29"/>
      <c r="H2040" s="30"/>
      <c r="I2040" s="31"/>
      <c r="J2040" s="30"/>
      <c r="K2040" s="31"/>
      <c r="L2040" s="30"/>
      <c r="M2040" s="31"/>
      <c r="N2040" s="30"/>
      <c r="O2040" s="30"/>
      <c r="P2040" s="32"/>
      <c r="Z2040" t="s">
        <v>582</v>
      </c>
    </row>
    <row r="2041" spans="2:26" hidden="1" outlineLevel="1" x14ac:dyDescent="0.25">
      <c r="B2041" s="35"/>
      <c r="C2041" s="36"/>
      <c r="D2041" s="36"/>
      <c r="E2041" s="37"/>
      <c r="F2041" s="37"/>
      <c r="G2041" s="36"/>
      <c r="H2041" s="37"/>
      <c r="I2041" s="18"/>
      <c r="J2041" s="37"/>
      <c r="K2041" s="18"/>
      <c r="L2041" s="37"/>
      <c r="M2041" s="18"/>
      <c r="N2041" s="37"/>
      <c r="O2041" s="37"/>
      <c r="P2041" s="38"/>
      <c r="Z2041" t="s">
        <v>582</v>
      </c>
    </row>
    <row r="2042" spans="2:26" ht="18.75" hidden="1" outlineLevel="1" x14ac:dyDescent="0.25">
      <c r="B2042" s="39" t="s">
        <v>22</v>
      </c>
      <c r="C2042" s="40"/>
      <c r="D2042" s="40"/>
      <c r="E2042" s="41"/>
      <c r="F2042" s="41"/>
      <c r="G2042" s="40"/>
      <c r="H2042" s="41"/>
      <c r="I2042" s="42"/>
      <c r="J2042" s="41"/>
      <c r="K2042" s="42"/>
      <c r="L2042" s="41"/>
      <c r="M2042" s="42"/>
      <c r="N2042" s="41"/>
      <c r="O2042" s="41"/>
      <c r="P2042" s="41"/>
      <c r="Z2042" t="s">
        <v>582</v>
      </c>
    </row>
    <row r="2043" spans="2:26" ht="51" hidden="1" outlineLevel="1" x14ac:dyDescent="0.25">
      <c r="B2043" s="43" t="s">
        <v>23</v>
      </c>
      <c r="C2043" s="44" t="s">
        <v>24</v>
      </c>
      <c r="D2043" s="44" t="s">
        <v>25</v>
      </c>
      <c r="E2043" s="44" t="s">
        <v>26</v>
      </c>
      <c r="F2043" s="44" t="s">
        <v>27</v>
      </c>
      <c r="G2043" s="44" t="s">
        <v>28</v>
      </c>
      <c r="H2043" s="44" t="s">
        <v>29</v>
      </c>
      <c r="I2043" s="45" t="s">
        <v>30</v>
      </c>
      <c r="J2043" s="44" t="s">
        <v>620</v>
      </c>
      <c r="K2043" s="45" t="s">
        <v>31</v>
      </c>
      <c r="L2043" s="44" t="s">
        <v>621</v>
      </c>
      <c r="M2043" s="45" t="s">
        <v>32</v>
      </c>
      <c r="N2043" s="46">
        <v>2017</v>
      </c>
      <c r="O2043" s="46">
        <v>2018</v>
      </c>
      <c r="P2043" s="47">
        <v>2019</v>
      </c>
      <c r="Z2043" t="s">
        <v>582</v>
      </c>
    </row>
    <row r="2044" spans="2:26" ht="18.75" hidden="1" outlineLevel="1" x14ac:dyDescent="0.25">
      <c r="B2044" s="93" t="s">
        <v>33</v>
      </c>
      <c r="C2044" s="94"/>
      <c r="D2044" s="94"/>
      <c r="E2044" s="94"/>
      <c r="F2044" s="94"/>
      <c r="G2044" s="94"/>
      <c r="H2044" s="94"/>
      <c r="I2044" s="94"/>
      <c r="J2044" s="94"/>
      <c r="K2044" s="94"/>
      <c r="L2044" s="94"/>
      <c r="M2044" s="94"/>
      <c r="N2044" s="94"/>
      <c r="O2044" s="94"/>
      <c r="P2044" s="95"/>
      <c r="Z2044" t="s">
        <v>582</v>
      </c>
    </row>
    <row r="2045" spans="2:26" ht="15.75" hidden="1" outlineLevel="1" x14ac:dyDescent="0.25">
      <c r="B2045" s="48">
        <v>1</v>
      </c>
      <c r="C2045" s="49" t="s">
        <v>34</v>
      </c>
      <c r="D2045" s="50" t="s">
        <v>35</v>
      </c>
      <c r="E2045" s="51">
        <v>224</v>
      </c>
      <c r="F2045" s="48">
        <v>2017</v>
      </c>
      <c r="G2045" s="52" t="s">
        <v>36</v>
      </c>
      <c r="H2045" s="53"/>
      <c r="I2045" s="54">
        <v>713.90000000000009</v>
      </c>
      <c r="J2045" s="53"/>
      <c r="K2045" s="54">
        <v>536.9</v>
      </c>
      <c r="L2045" s="53"/>
      <c r="M2045" s="54">
        <v>643.1</v>
      </c>
      <c r="N2045" s="54">
        <f t="shared" ref="N2045:N2051" si="480">IF(F2045=2017,H2045*I2045+J2045*K2045+L2045*M2045,0)</f>
        <v>0</v>
      </c>
      <c r="O2045" s="54">
        <f t="shared" ref="O2045:O2051" si="481">IF(F2045=2018,H2045*I2045+J2045*K2045+L2045*M2045,0)</f>
        <v>0</v>
      </c>
      <c r="P2045" s="54">
        <f t="shared" ref="P2045:P2051" si="482">IF(F2045=2019,H2045*I2045+J2045*K2045+L2045*M2045,0)</f>
        <v>0</v>
      </c>
      <c r="Q2045">
        <f t="shared" ref="Q2045:Q2051" si="483">H2045*I2045</f>
        <v>0</v>
      </c>
      <c r="R2045">
        <f t="shared" ref="R2045:R2051" si="484">J2045*K2045</f>
        <v>0</v>
      </c>
      <c r="S2045">
        <f t="shared" ref="S2045:S2051" si="485">L2045*M2045</f>
        <v>0</v>
      </c>
      <c r="Y2045" t="s">
        <v>37</v>
      </c>
      <c r="Z2045" t="s">
        <v>582</v>
      </c>
    </row>
    <row r="2046" spans="2:26" ht="15.75" hidden="1" outlineLevel="1" x14ac:dyDescent="0.25">
      <c r="B2046" s="48">
        <v>2</v>
      </c>
      <c r="C2046" s="49" t="s">
        <v>34</v>
      </c>
      <c r="D2046" s="50" t="s">
        <v>38</v>
      </c>
      <c r="E2046" s="51">
        <v>160</v>
      </c>
      <c r="F2046" s="48">
        <v>2017</v>
      </c>
      <c r="G2046" s="52" t="s">
        <v>36</v>
      </c>
      <c r="H2046" s="53"/>
      <c r="I2046" s="54">
        <v>448.8</v>
      </c>
      <c r="J2046" s="53"/>
      <c r="K2046" s="54">
        <v>337.47999999999996</v>
      </c>
      <c r="L2046" s="53"/>
      <c r="M2046" s="54">
        <v>404.73999999999995</v>
      </c>
      <c r="N2046" s="54">
        <f t="shared" si="480"/>
        <v>0</v>
      </c>
      <c r="O2046" s="54">
        <f t="shared" si="481"/>
        <v>0</v>
      </c>
      <c r="P2046" s="54">
        <f t="shared" si="482"/>
        <v>0</v>
      </c>
      <c r="Q2046">
        <f t="shared" si="483"/>
        <v>0</v>
      </c>
      <c r="R2046">
        <f t="shared" si="484"/>
        <v>0</v>
      </c>
      <c r="S2046">
        <f t="shared" si="485"/>
        <v>0</v>
      </c>
      <c r="Y2046" t="s">
        <v>39</v>
      </c>
      <c r="Z2046" t="s">
        <v>582</v>
      </c>
    </row>
    <row r="2047" spans="2:26" ht="45" hidden="1" outlineLevel="1" x14ac:dyDescent="0.25">
      <c r="B2047" s="48">
        <v>3</v>
      </c>
      <c r="C2047" s="49" t="s">
        <v>284</v>
      </c>
      <c r="D2047" s="50" t="s">
        <v>35</v>
      </c>
      <c r="E2047" s="51">
        <v>208</v>
      </c>
      <c r="F2047" s="48">
        <v>2017</v>
      </c>
      <c r="G2047" s="52" t="s">
        <v>36</v>
      </c>
      <c r="H2047" s="53"/>
      <c r="I2047" s="54">
        <v>741.40000000000009</v>
      </c>
      <c r="J2047" s="53"/>
      <c r="K2047" s="54">
        <v>556.95999999999992</v>
      </c>
      <c r="L2047" s="53"/>
      <c r="M2047" s="54">
        <v>667.88</v>
      </c>
      <c r="N2047" s="54">
        <f t="shared" si="480"/>
        <v>0</v>
      </c>
      <c r="O2047" s="54">
        <f t="shared" si="481"/>
        <v>0</v>
      </c>
      <c r="P2047" s="54">
        <f t="shared" si="482"/>
        <v>0</v>
      </c>
      <c r="Q2047">
        <f t="shared" si="483"/>
        <v>0</v>
      </c>
      <c r="R2047">
        <f t="shared" si="484"/>
        <v>0</v>
      </c>
      <c r="S2047">
        <f t="shared" si="485"/>
        <v>0</v>
      </c>
      <c r="Y2047" t="s">
        <v>285</v>
      </c>
      <c r="Z2047" t="s">
        <v>582</v>
      </c>
    </row>
    <row r="2048" spans="2:26" ht="15.75" hidden="1" outlineLevel="1" x14ac:dyDescent="0.25">
      <c r="B2048" s="48">
        <v>4</v>
      </c>
      <c r="C2048" s="49" t="s">
        <v>184</v>
      </c>
      <c r="D2048" s="50" t="s">
        <v>35</v>
      </c>
      <c r="E2048" s="51">
        <v>256</v>
      </c>
      <c r="F2048" s="48">
        <v>2017</v>
      </c>
      <c r="G2048" s="52" t="s">
        <v>36</v>
      </c>
      <c r="H2048" s="53"/>
      <c r="I2048" s="54">
        <v>698.5</v>
      </c>
      <c r="J2048" s="53"/>
      <c r="K2048" s="54">
        <v>525.1</v>
      </c>
      <c r="L2048" s="53"/>
      <c r="M2048" s="54">
        <v>628.93999999999994</v>
      </c>
      <c r="N2048" s="54">
        <f t="shared" si="480"/>
        <v>0</v>
      </c>
      <c r="O2048" s="54">
        <f t="shared" si="481"/>
        <v>0</v>
      </c>
      <c r="P2048" s="54">
        <f t="shared" si="482"/>
        <v>0</v>
      </c>
      <c r="Q2048">
        <f t="shared" si="483"/>
        <v>0</v>
      </c>
      <c r="R2048">
        <f t="shared" si="484"/>
        <v>0</v>
      </c>
      <c r="S2048">
        <f t="shared" si="485"/>
        <v>0</v>
      </c>
      <c r="Y2048" t="s">
        <v>286</v>
      </c>
      <c r="Z2048" t="s">
        <v>582</v>
      </c>
    </row>
    <row r="2049" spans="2:26" ht="15.75" hidden="1" outlineLevel="1" x14ac:dyDescent="0.25">
      <c r="B2049" s="48">
        <v>5</v>
      </c>
      <c r="C2049" s="49" t="s">
        <v>452</v>
      </c>
      <c r="D2049" s="50" t="s">
        <v>35</v>
      </c>
      <c r="E2049" s="51">
        <v>288</v>
      </c>
      <c r="F2049" s="48">
        <v>2018</v>
      </c>
      <c r="G2049" s="52" t="s">
        <v>36</v>
      </c>
      <c r="H2049" s="53"/>
      <c r="I2049" s="54">
        <v>742.50000000000011</v>
      </c>
      <c r="J2049" s="53"/>
      <c r="K2049" s="54">
        <v>558.14</v>
      </c>
      <c r="L2049" s="53"/>
      <c r="M2049" s="54">
        <v>669.06</v>
      </c>
      <c r="N2049" s="54">
        <f t="shared" si="480"/>
        <v>0</v>
      </c>
      <c r="O2049" s="54">
        <f t="shared" si="481"/>
        <v>0</v>
      </c>
      <c r="P2049" s="54">
        <f t="shared" si="482"/>
        <v>0</v>
      </c>
      <c r="Q2049">
        <f t="shared" si="483"/>
        <v>0</v>
      </c>
      <c r="R2049">
        <f t="shared" si="484"/>
        <v>0</v>
      </c>
      <c r="S2049">
        <f t="shared" si="485"/>
        <v>0</v>
      </c>
      <c r="Y2049" t="s">
        <v>52</v>
      </c>
      <c r="Z2049" t="s">
        <v>582</v>
      </c>
    </row>
    <row r="2050" spans="2:26" ht="15.75" hidden="1" outlineLevel="1" x14ac:dyDescent="0.25">
      <c r="B2050" s="48">
        <v>6</v>
      </c>
      <c r="C2050" s="49" t="s">
        <v>290</v>
      </c>
      <c r="D2050" s="50" t="s">
        <v>35</v>
      </c>
      <c r="E2050" s="51">
        <v>240</v>
      </c>
      <c r="F2050" s="48">
        <v>2017</v>
      </c>
      <c r="G2050" s="52" t="s">
        <v>36</v>
      </c>
      <c r="H2050" s="53"/>
      <c r="I2050" s="54">
        <v>820.6</v>
      </c>
      <c r="J2050" s="53"/>
      <c r="K2050" s="54">
        <v>617.14</v>
      </c>
      <c r="L2050" s="53"/>
      <c r="M2050" s="54">
        <v>739.86</v>
      </c>
      <c r="N2050" s="54">
        <f t="shared" si="480"/>
        <v>0</v>
      </c>
      <c r="O2050" s="54">
        <f t="shared" si="481"/>
        <v>0</v>
      </c>
      <c r="P2050" s="54">
        <f t="shared" si="482"/>
        <v>0</v>
      </c>
      <c r="Q2050">
        <f t="shared" si="483"/>
        <v>0</v>
      </c>
      <c r="R2050">
        <f t="shared" si="484"/>
        <v>0</v>
      </c>
      <c r="S2050">
        <f t="shared" si="485"/>
        <v>0</v>
      </c>
      <c r="Y2050" t="s">
        <v>291</v>
      </c>
      <c r="Z2050" t="s">
        <v>582</v>
      </c>
    </row>
    <row r="2051" spans="2:26" ht="15.75" hidden="1" outlineLevel="1" x14ac:dyDescent="0.25">
      <c r="B2051" s="48">
        <v>7</v>
      </c>
      <c r="C2051" s="49" t="s">
        <v>394</v>
      </c>
      <c r="D2051" s="50" t="s">
        <v>35</v>
      </c>
      <c r="E2051" s="51">
        <v>320</v>
      </c>
      <c r="F2051" s="48">
        <v>2017</v>
      </c>
      <c r="G2051" s="52" t="s">
        <v>36</v>
      </c>
      <c r="H2051" s="53"/>
      <c r="I2051" s="54">
        <v>613.80000000000007</v>
      </c>
      <c r="J2051" s="53"/>
      <c r="K2051" s="54">
        <v>461.38</v>
      </c>
      <c r="L2051" s="53"/>
      <c r="M2051" s="54">
        <v>553.41999999999996</v>
      </c>
      <c r="N2051" s="54">
        <f t="shared" si="480"/>
        <v>0</v>
      </c>
      <c r="O2051" s="54">
        <f t="shared" si="481"/>
        <v>0</v>
      </c>
      <c r="P2051" s="54">
        <f t="shared" si="482"/>
        <v>0</v>
      </c>
      <c r="Q2051">
        <f t="shared" si="483"/>
        <v>0</v>
      </c>
      <c r="R2051">
        <f t="shared" si="484"/>
        <v>0</v>
      </c>
      <c r="S2051">
        <f t="shared" si="485"/>
        <v>0</v>
      </c>
      <c r="Y2051" t="s">
        <v>236</v>
      </c>
      <c r="Z2051" t="s">
        <v>582</v>
      </c>
    </row>
    <row r="2052" spans="2:26" ht="18.75" hidden="1" outlineLevel="1" x14ac:dyDescent="0.25">
      <c r="B2052" s="93" t="s">
        <v>48</v>
      </c>
      <c r="C2052" s="94"/>
      <c r="D2052" s="94"/>
      <c r="E2052" s="94"/>
      <c r="F2052" s="94"/>
      <c r="G2052" s="94"/>
      <c r="H2052" s="94"/>
      <c r="I2052" s="94"/>
      <c r="J2052" s="94"/>
      <c r="K2052" s="94"/>
      <c r="L2052" s="94"/>
      <c r="M2052" s="94"/>
      <c r="N2052" s="94"/>
      <c r="O2052" s="94"/>
      <c r="P2052" s="95"/>
      <c r="Z2052" t="s">
        <v>582</v>
      </c>
    </row>
    <row r="2053" spans="2:26" ht="75" hidden="1" outlineLevel="1" x14ac:dyDescent="0.25">
      <c r="B2053" s="48">
        <v>1</v>
      </c>
      <c r="C2053" s="49" t="s">
        <v>583</v>
      </c>
      <c r="D2053" s="50" t="s">
        <v>35</v>
      </c>
      <c r="E2053" s="51">
        <v>320</v>
      </c>
      <c r="F2053" s="48">
        <v>2019</v>
      </c>
      <c r="G2053" s="52" t="s">
        <v>36</v>
      </c>
      <c r="H2053" s="53"/>
      <c r="I2053" s="54">
        <v>742.50000000000011</v>
      </c>
      <c r="J2053" s="53"/>
      <c r="K2053" s="54">
        <v>558.14</v>
      </c>
      <c r="L2053" s="53"/>
      <c r="M2053" s="54">
        <v>669.06</v>
      </c>
      <c r="N2053" s="54">
        <f>IF(F2053=2017,H2053*I2053+J2053*K2053+L2053*M2053,0)</f>
        <v>0</v>
      </c>
      <c r="O2053" s="54">
        <f>IF(F2053=2018,H2053*I2053+J2053*K2053+L2053*M2053,0)</f>
        <v>0</v>
      </c>
      <c r="P2053" s="54">
        <f>IF(F2053=2019,H2053*I2053+J2053*K2053+L2053*M2053,0)</f>
        <v>0</v>
      </c>
      <c r="Q2053">
        <f>H2053*I2053</f>
        <v>0</v>
      </c>
      <c r="R2053">
        <f>J2053*K2053</f>
        <v>0</v>
      </c>
      <c r="S2053">
        <f>L2053*M2053</f>
        <v>0</v>
      </c>
      <c r="Y2053" t="s">
        <v>52</v>
      </c>
      <c r="Z2053" t="s">
        <v>582</v>
      </c>
    </row>
    <row r="2054" spans="2:26" ht="90" hidden="1" outlineLevel="1" x14ac:dyDescent="0.25">
      <c r="B2054" s="48">
        <v>2</v>
      </c>
      <c r="C2054" s="49" t="s">
        <v>584</v>
      </c>
      <c r="D2054" s="50" t="s">
        <v>35</v>
      </c>
      <c r="E2054" s="51">
        <v>320</v>
      </c>
      <c r="F2054" s="48">
        <v>2019</v>
      </c>
      <c r="G2054" s="52" t="s">
        <v>36</v>
      </c>
      <c r="H2054" s="53"/>
      <c r="I2054" s="54">
        <v>742.50000000000011</v>
      </c>
      <c r="J2054" s="53"/>
      <c r="K2054" s="54">
        <v>558.14</v>
      </c>
      <c r="L2054" s="53"/>
      <c r="M2054" s="54">
        <v>669.06</v>
      </c>
      <c r="N2054" s="54">
        <f>IF(F2054=2017,H2054*I2054+J2054*K2054+L2054*M2054,0)</f>
        <v>0</v>
      </c>
      <c r="O2054" s="54">
        <f>IF(F2054=2018,H2054*I2054+J2054*K2054+L2054*M2054,0)</f>
        <v>0</v>
      </c>
      <c r="P2054" s="54">
        <f>IF(F2054=2019,H2054*I2054+J2054*K2054+L2054*M2054,0)</f>
        <v>0</v>
      </c>
      <c r="Q2054">
        <f>H2054*I2054</f>
        <v>0</v>
      </c>
      <c r="R2054">
        <f>J2054*K2054</f>
        <v>0</v>
      </c>
      <c r="S2054">
        <f>L2054*M2054</f>
        <v>0</v>
      </c>
      <c r="Y2054" t="s">
        <v>52</v>
      </c>
      <c r="Z2054" t="s">
        <v>582</v>
      </c>
    </row>
    <row r="2055" spans="2:26" ht="75" hidden="1" outlineLevel="1" x14ac:dyDescent="0.25">
      <c r="B2055" s="48">
        <v>3</v>
      </c>
      <c r="C2055" s="49" t="s">
        <v>585</v>
      </c>
      <c r="D2055" s="50" t="s">
        <v>35</v>
      </c>
      <c r="E2055" s="51">
        <v>320</v>
      </c>
      <c r="F2055" s="48">
        <v>2019</v>
      </c>
      <c r="G2055" s="52" t="s">
        <v>36</v>
      </c>
      <c r="H2055" s="53"/>
      <c r="I2055" s="54">
        <v>742.50000000000011</v>
      </c>
      <c r="J2055" s="53"/>
      <c r="K2055" s="54">
        <v>558.14</v>
      </c>
      <c r="L2055" s="53"/>
      <c r="M2055" s="54">
        <v>669.06</v>
      </c>
      <c r="N2055" s="54">
        <f>IF(F2055=2017,H2055*I2055+J2055*K2055+L2055*M2055,0)</f>
        <v>0</v>
      </c>
      <c r="O2055" s="54">
        <f>IF(F2055=2018,H2055*I2055+J2055*K2055+L2055*M2055,0)</f>
        <v>0</v>
      </c>
      <c r="P2055" s="54">
        <f>IF(F2055=2019,H2055*I2055+J2055*K2055+L2055*M2055,0)</f>
        <v>0</v>
      </c>
      <c r="Q2055">
        <f>H2055*I2055</f>
        <v>0</v>
      </c>
      <c r="R2055">
        <f>J2055*K2055</f>
        <v>0</v>
      </c>
      <c r="S2055">
        <f>L2055*M2055</f>
        <v>0</v>
      </c>
      <c r="Y2055" t="s">
        <v>52</v>
      </c>
      <c r="Z2055" t="s">
        <v>582</v>
      </c>
    </row>
    <row r="2056" spans="2:26" ht="75" hidden="1" outlineLevel="1" x14ac:dyDescent="0.25">
      <c r="B2056" s="48">
        <v>4</v>
      </c>
      <c r="C2056" s="49" t="s">
        <v>586</v>
      </c>
      <c r="D2056" s="50" t="s">
        <v>35</v>
      </c>
      <c r="E2056" s="51">
        <v>320</v>
      </c>
      <c r="F2056" s="48">
        <v>2019</v>
      </c>
      <c r="G2056" s="52" t="s">
        <v>36</v>
      </c>
      <c r="H2056" s="53"/>
      <c r="I2056" s="54">
        <v>742.50000000000011</v>
      </c>
      <c r="J2056" s="53"/>
      <c r="K2056" s="54">
        <v>558.14</v>
      </c>
      <c r="L2056" s="53"/>
      <c r="M2056" s="54">
        <v>669.06</v>
      </c>
      <c r="N2056" s="54">
        <f>IF(F2056=2017,H2056*I2056+J2056*K2056+L2056*M2056,0)</f>
        <v>0</v>
      </c>
      <c r="O2056" s="54">
        <f>IF(F2056=2018,H2056*I2056+J2056*K2056+L2056*M2056,0)</f>
        <v>0</v>
      </c>
      <c r="P2056" s="54">
        <f>IF(F2056=2019,H2056*I2056+J2056*K2056+L2056*M2056,0)</f>
        <v>0</v>
      </c>
      <c r="Q2056">
        <f>H2056*I2056</f>
        <v>0</v>
      </c>
      <c r="R2056">
        <f>J2056*K2056</f>
        <v>0</v>
      </c>
      <c r="S2056">
        <f>L2056*M2056</f>
        <v>0</v>
      </c>
      <c r="Y2056" t="s">
        <v>52</v>
      </c>
      <c r="Z2056" t="s">
        <v>582</v>
      </c>
    </row>
    <row r="2057" spans="2:26" ht="75" hidden="1" outlineLevel="1" x14ac:dyDescent="0.25">
      <c r="B2057" s="48">
        <v>5</v>
      </c>
      <c r="C2057" s="49" t="s">
        <v>587</v>
      </c>
      <c r="D2057" s="50" t="s">
        <v>35</v>
      </c>
      <c r="E2057" s="51">
        <v>320</v>
      </c>
      <c r="F2057" s="48">
        <v>2019</v>
      </c>
      <c r="G2057" s="52" t="s">
        <v>36</v>
      </c>
      <c r="H2057" s="53"/>
      <c r="I2057" s="54">
        <v>742.50000000000011</v>
      </c>
      <c r="J2057" s="53"/>
      <c r="K2057" s="54">
        <v>558.14</v>
      </c>
      <c r="L2057" s="53"/>
      <c r="M2057" s="54">
        <v>669.06</v>
      </c>
      <c r="N2057" s="54">
        <f>IF(F2057=2017,H2057*I2057+J2057*K2057+L2057*M2057,0)</f>
        <v>0</v>
      </c>
      <c r="O2057" s="54">
        <f>IF(F2057=2018,H2057*I2057+J2057*K2057+L2057*M2057,0)</f>
        <v>0</v>
      </c>
      <c r="P2057" s="54">
        <f>IF(F2057=2019,H2057*I2057+J2057*K2057+L2057*M2057,0)</f>
        <v>0</v>
      </c>
      <c r="Q2057">
        <f>H2057*I2057</f>
        <v>0</v>
      </c>
      <c r="R2057">
        <f>J2057*K2057</f>
        <v>0</v>
      </c>
      <c r="S2057">
        <f>L2057*M2057</f>
        <v>0</v>
      </c>
      <c r="Y2057" t="s">
        <v>52</v>
      </c>
      <c r="Z2057" t="s">
        <v>582</v>
      </c>
    </row>
    <row r="2058" spans="2:26" hidden="1" outlineLevel="1" x14ac:dyDescent="0.25">
      <c r="Z2058" t="s">
        <v>582</v>
      </c>
    </row>
    <row r="2059" spans="2:26" ht="18.75" hidden="1" outlineLevel="1" x14ac:dyDescent="0.25">
      <c r="B2059" s="39" t="s">
        <v>68</v>
      </c>
      <c r="C2059" s="40"/>
      <c r="D2059" s="55"/>
      <c r="E2059" s="41"/>
      <c r="F2059" s="56"/>
      <c r="G2059" s="40"/>
      <c r="H2059" s="41"/>
      <c r="I2059" s="42"/>
      <c r="J2059" s="56"/>
      <c r="K2059" s="42"/>
      <c r="L2059" s="41"/>
      <c r="M2059" s="42"/>
      <c r="N2059" s="41"/>
      <c r="O2059" s="41"/>
      <c r="P2059" s="56"/>
      <c r="Z2059" t="s">
        <v>582</v>
      </c>
    </row>
    <row r="2060" spans="2:26" ht="51" hidden="1" outlineLevel="1" x14ac:dyDescent="0.25">
      <c r="B2060" s="43" t="s">
        <v>23</v>
      </c>
      <c r="C2060" s="44" t="s">
        <v>24</v>
      </c>
      <c r="D2060" s="44" t="s">
        <v>25</v>
      </c>
      <c r="E2060" s="44" t="s">
        <v>26</v>
      </c>
      <c r="F2060" s="44" t="s">
        <v>27</v>
      </c>
      <c r="G2060" s="44" t="s">
        <v>28</v>
      </c>
      <c r="H2060" s="44" t="s">
        <v>69</v>
      </c>
      <c r="I2060" s="45" t="s">
        <v>69</v>
      </c>
      <c r="J2060" s="44" t="s">
        <v>622</v>
      </c>
      <c r="K2060" s="45" t="s">
        <v>70</v>
      </c>
      <c r="L2060" s="44" t="s">
        <v>623</v>
      </c>
      <c r="M2060" s="45" t="s">
        <v>71</v>
      </c>
      <c r="N2060" s="46">
        <v>2017</v>
      </c>
      <c r="O2060" s="46">
        <v>2018</v>
      </c>
      <c r="P2060" s="47">
        <v>2019</v>
      </c>
      <c r="Z2060" t="s">
        <v>582</v>
      </c>
    </row>
    <row r="2061" spans="2:26" ht="18.75" hidden="1" outlineLevel="1" x14ac:dyDescent="0.25">
      <c r="B2061" s="93" t="s">
        <v>33</v>
      </c>
      <c r="C2061" s="94"/>
      <c r="D2061" s="94"/>
      <c r="E2061" s="94"/>
      <c r="F2061" s="94"/>
      <c r="G2061" s="94"/>
      <c r="H2061" s="94"/>
      <c r="I2061" s="94"/>
      <c r="J2061" s="94"/>
      <c r="K2061" s="94"/>
      <c r="L2061" s="94"/>
      <c r="M2061" s="94"/>
      <c r="N2061" s="94"/>
      <c r="O2061" s="94"/>
      <c r="P2061" s="95"/>
      <c r="Z2061" t="s">
        <v>582</v>
      </c>
    </row>
    <row r="2062" spans="2:26" ht="30" hidden="1" outlineLevel="1" x14ac:dyDescent="0.25">
      <c r="B2062" s="48">
        <v>1</v>
      </c>
      <c r="C2062" s="49" t="s">
        <v>34</v>
      </c>
      <c r="D2062" s="50" t="s">
        <v>72</v>
      </c>
      <c r="E2062" s="51"/>
      <c r="F2062" s="48">
        <v>2017</v>
      </c>
      <c r="G2062" s="52" t="s">
        <v>73</v>
      </c>
      <c r="H2062" s="57" t="s">
        <v>69</v>
      </c>
      <c r="I2062" s="58" t="s">
        <v>69</v>
      </c>
      <c r="J2062" s="53"/>
      <c r="K2062" s="54">
        <v>671</v>
      </c>
      <c r="L2062" s="53"/>
      <c r="M2062" s="54">
        <v>804</v>
      </c>
      <c r="N2062" s="59">
        <f t="shared" ref="N2062:N2067" si="486">IF(F2062=2017,J2062*K2062+L2062*M2062,0)</f>
        <v>0</v>
      </c>
      <c r="O2062" s="54">
        <f t="shared" ref="O2062:O2067" si="487">IF(F2062=2018,J2062*K2062+L2062*M2062,0)</f>
        <v>0</v>
      </c>
      <c r="P2062" s="54">
        <f t="shared" ref="P2062:P2067" si="488">IF(F2062=2019,J2062*K2062+L2062*M2062,0)</f>
        <v>0</v>
      </c>
      <c r="T2062">
        <f t="shared" ref="T2062:T2067" si="489">J2062*K2062</f>
        <v>0</v>
      </c>
      <c r="U2062">
        <f t="shared" ref="U2062:U2067" si="490">L2062*M2062</f>
        <v>0</v>
      </c>
      <c r="Y2062" t="s">
        <v>74</v>
      </c>
      <c r="Z2062" t="s">
        <v>582</v>
      </c>
    </row>
    <row r="2063" spans="2:26" ht="45" hidden="1" outlineLevel="1" x14ac:dyDescent="0.25">
      <c r="B2063" s="48">
        <v>2</v>
      </c>
      <c r="C2063" s="49" t="s">
        <v>284</v>
      </c>
      <c r="D2063" s="50" t="s">
        <v>72</v>
      </c>
      <c r="E2063" s="51"/>
      <c r="F2063" s="48">
        <v>2017</v>
      </c>
      <c r="G2063" s="52" t="s">
        <v>73</v>
      </c>
      <c r="H2063" s="57" t="s">
        <v>69</v>
      </c>
      <c r="I2063" s="58" t="s">
        <v>69</v>
      </c>
      <c r="J2063" s="53"/>
      <c r="K2063" s="54">
        <v>696</v>
      </c>
      <c r="L2063" s="53"/>
      <c r="M2063" s="54">
        <v>835</v>
      </c>
      <c r="N2063" s="59">
        <f t="shared" si="486"/>
        <v>0</v>
      </c>
      <c r="O2063" s="54">
        <f t="shared" si="487"/>
        <v>0</v>
      </c>
      <c r="P2063" s="54">
        <f t="shared" si="488"/>
        <v>0</v>
      </c>
      <c r="T2063">
        <f t="shared" si="489"/>
        <v>0</v>
      </c>
      <c r="U2063">
        <f t="shared" si="490"/>
        <v>0</v>
      </c>
      <c r="Y2063" t="s">
        <v>52</v>
      </c>
      <c r="Z2063" t="s">
        <v>582</v>
      </c>
    </row>
    <row r="2064" spans="2:26" ht="30" hidden="1" outlineLevel="1" x14ac:dyDescent="0.25">
      <c r="B2064" s="48">
        <v>3</v>
      </c>
      <c r="C2064" s="49" t="s">
        <v>184</v>
      </c>
      <c r="D2064" s="50" t="s">
        <v>72</v>
      </c>
      <c r="E2064" s="51"/>
      <c r="F2064" s="48">
        <v>2017</v>
      </c>
      <c r="G2064" s="52" t="s">
        <v>73</v>
      </c>
      <c r="H2064" s="57" t="s">
        <v>69</v>
      </c>
      <c r="I2064" s="58" t="s">
        <v>69</v>
      </c>
      <c r="J2064" s="53"/>
      <c r="K2064" s="54">
        <v>656</v>
      </c>
      <c r="L2064" s="53"/>
      <c r="M2064" s="54">
        <v>786</v>
      </c>
      <c r="N2064" s="59">
        <f t="shared" si="486"/>
        <v>0</v>
      </c>
      <c r="O2064" s="54">
        <f t="shared" si="487"/>
        <v>0</v>
      </c>
      <c r="P2064" s="54">
        <f t="shared" si="488"/>
        <v>0</v>
      </c>
      <c r="T2064">
        <f t="shared" si="489"/>
        <v>0</v>
      </c>
      <c r="U2064">
        <f t="shared" si="490"/>
        <v>0</v>
      </c>
      <c r="Y2064" t="s">
        <v>297</v>
      </c>
      <c r="Z2064" t="s">
        <v>582</v>
      </c>
    </row>
    <row r="2065" spans="2:26" ht="30" hidden="1" outlineLevel="1" x14ac:dyDescent="0.25">
      <c r="B2065" s="48">
        <v>4</v>
      </c>
      <c r="C2065" s="49" t="s">
        <v>452</v>
      </c>
      <c r="D2065" s="50" t="s">
        <v>72</v>
      </c>
      <c r="E2065" s="51"/>
      <c r="F2065" s="48">
        <v>2018</v>
      </c>
      <c r="G2065" s="52" t="s">
        <v>73</v>
      </c>
      <c r="H2065" s="57" t="s">
        <v>69</v>
      </c>
      <c r="I2065" s="58" t="s">
        <v>69</v>
      </c>
      <c r="J2065" s="53"/>
      <c r="K2065" s="54">
        <v>698</v>
      </c>
      <c r="L2065" s="53"/>
      <c r="M2065" s="54">
        <v>836</v>
      </c>
      <c r="N2065" s="59">
        <f t="shared" si="486"/>
        <v>0</v>
      </c>
      <c r="O2065" s="54">
        <f t="shared" si="487"/>
        <v>0</v>
      </c>
      <c r="P2065" s="54">
        <f t="shared" si="488"/>
        <v>0</v>
      </c>
      <c r="T2065">
        <f t="shared" si="489"/>
        <v>0</v>
      </c>
      <c r="U2065">
        <f t="shared" si="490"/>
        <v>0</v>
      </c>
      <c r="Y2065" t="s">
        <v>52</v>
      </c>
      <c r="Z2065" t="s">
        <v>582</v>
      </c>
    </row>
    <row r="2066" spans="2:26" ht="30" hidden="1" outlineLevel="1" x14ac:dyDescent="0.25">
      <c r="B2066" s="48">
        <v>5</v>
      </c>
      <c r="C2066" s="49" t="s">
        <v>290</v>
      </c>
      <c r="D2066" s="50" t="s">
        <v>72</v>
      </c>
      <c r="E2066" s="51"/>
      <c r="F2066" s="48">
        <v>2017</v>
      </c>
      <c r="G2066" s="52" t="s">
        <v>73</v>
      </c>
      <c r="H2066" s="57" t="s">
        <v>69</v>
      </c>
      <c r="I2066" s="58" t="s">
        <v>69</v>
      </c>
      <c r="J2066" s="53"/>
      <c r="K2066" s="54">
        <v>771</v>
      </c>
      <c r="L2066" s="53"/>
      <c r="M2066" s="54">
        <v>925</v>
      </c>
      <c r="N2066" s="59">
        <f t="shared" si="486"/>
        <v>0</v>
      </c>
      <c r="O2066" s="54">
        <f t="shared" si="487"/>
        <v>0</v>
      </c>
      <c r="P2066" s="54">
        <f t="shared" si="488"/>
        <v>0</v>
      </c>
      <c r="T2066">
        <f t="shared" si="489"/>
        <v>0</v>
      </c>
      <c r="U2066">
        <f t="shared" si="490"/>
        <v>0</v>
      </c>
      <c r="Y2066" t="s">
        <v>298</v>
      </c>
      <c r="Z2066" t="s">
        <v>582</v>
      </c>
    </row>
    <row r="2067" spans="2:26" ht="30" hidden="1" outlineLevel="1" x14ac:dyDescent="0.25">
      <c r="B2067" s="48">
        <v>6</v>
      </c>
      <c r="C2067" s="49" t="s">
        <v>394</v>
      </c>
      <c r="D2067" s="50" t="s">
        <v>72</v>
      </c>
      <c r="E2067" s="51"/>
      <c r="F2067" s="48">
        <v>2017</v>
      </c>
      <c r="G2067" s="52" t="s">
        <v>73</v>
      </c>
      <c r="H2067" s="57" t="s">
        <v>69</v>
      </c>
      <c r="I2067" s="58" t="s">
        <v>69</v>
      </c>
      <c r="J2067" s="53"/>
      <c r="K2067" s="54">
        <v>577</v>
      </c>
      <c r="L2067" s="53"/>
      <c r="M2067" s="54">
        <v>692</v>
      </c>
      <c r="N2067" s="59">
        <f t="shared" si="486"/>
        <v>0</v>
      </c>
      <c r="O2067" s="54">
        <f t="shared" si="487"/>
        <v>0</v>
      </c>
      <c r="P2067" s="54">
        <f t="shared" si="488"/>
        <v>0</v>
      </c>
      <c r="T2067">
        <f t="shared" si="489"/>
        <v>0</v>
      </c>
      <c r="U2067">
        <f t="shared" si="490"/>
        <v>0</v>
      </c>
      <c r="Y2067" t="s">
        <v>244</v>
      </c>
      <c r="Z2067" t="s">
        <v>582</v>
      </c>
    </row>
    <row r="2068" spans="2:26" ht="18.75" hidden="1" outlineLevel="1" x14ac:dyDescent="0.25">
      <c r="B2068" s="93" t="s">
        <v>48</v>
      </c>
      <c r="C2068" s="94"/>
      <c r="D2068" s="94"/>
      <c r="E2068" s="94"/>
      <c r="F2068" s="94"/>
      <c r="G2068" s="94"/>
      <c r="H2068" s="94"/>
      <c r="I2068" s="94"/>
      <c r="J2068" s="94"/>
      <c r="K2068" s="94"/>
      <c r="L2068" s="94"/>
      <c r="M2068" s="94"/>
      <c r="N2068" s="94"/>
      <c r="O2068" s="94"/>
      <c r="P2068" s="95"/>
      <c r="Z2068" t="s">
        <v>582</v>
      </c>
    </row>
    <row r="2069" spans="2:26" ht="75" hidden="1" outlineLevel="1" x14ac:dyDescent="0.25">
      <c r="B2069" s="48">
        <v>1</v>
      </c>
      <c r="C2069" s="49" t="s">
        <v>583</v>
      </c>
      <c r="D2069" s="50" t="s">
        <v>72</v>
      </c>
      <c r="E2069" s="51"/>
      <c r="F2069" s="48">
        <v>2019</v>
      </c>
      <c r="G2069" s="52" t="s">
        <v>73</v>
      </c>
      <c r="H2069" s="57" t="s">
        <v>69</v>
      </c>
      <c r="I2069" s="58" t="s">
        <v>69</v>
      </c>
      <c r="J2069" s="53"/>
      <c r="K2069" s="54">
        <v>698</v>
      </c>
      <c r="L2069" s="53"/>
      <c r="M2069" s="54">
        <v>836</v>
      </c>
      <c r="N2069" s="59">
        <f>IF(F2069=2017,J2069*K2069+L2069*M2069,0)</f>
        <v>0</v>
      </c>
      <c r="O2069" s="54">
        <f>IF(F2069=2018,J2069*K2069+L2069*M2069,0)</f>
        <v>0</v>
      </c>
      <c r="P2069" s="54">
        <f>IF(F2069=2019,J2069*K2069+L2069*M2069,0)</f>
        <v>0</v>
      </c>
      <c r="T2069">
        <f>J2069*K2069</f>
        <v>0</v>
      </c>
      <c r="U2069">
        <f>L2069*M2069</f>
        <v>0</v>
      </c>
      <c r="Y2069" t="s">
        <v>52</v>
      </c>
      <c r="Z2069" t="s">
        <v>582</v>
      </c>
    </row>
    <row r="2070" spans="2:26" ht="90" hidden="1" outlineLevel="1" x14ac:dyDescent="0.25">
      <c r="B2070" s="48">
        <v>2</v>
      </c>
      <c r="C2070" s="49" t="s">
        <v>584</v>
      </c>
      <c r="D2070" s="50" t="s">
        <v>72</v>
      </c>
      <c r="E2070" s="51"/>
      <c r="F2070" s="48">
        <v>2019</v>
      </c>
      <c r="G2070" s="52" t="s">
        <v>73</v>
      </c>
      <c r="H2070" s="57" t="s">
        <v>69</v>
      </c>
      <c r="I2070" s="58" t="s">
        <v>69</v>
      </c>
      <c r="J2070" s="53"/>
      <c r="K2070" s="54">
        <v>698</v>
      </c>
      <c r="L2070" s="53"/>
      <c r="M2070" s="54">
        <v>836</v>
      </c>
      <c r="N2070" s="59">
        <f>IF(F2070=2017,J2070*K2070+L2070*M2070,0)</f>
        <v>0</v>
      </c>
      <c r="O2070" s="54">
        <f>IF(F2070=2018,J2070*K2070+L2070*M2070,0)</f>
        <v>0</v>
      </c>
      <c r="P2070" s="54">
        <f>IF(F2070=2019,J2070*K2070+L2070*M2070,0)</f>
        <v>0</v>
      </c>
      <c r="T2070">
        <f>J2070*K2070</f>
        <v>0</v>
      </c>
      <c r="U2070">
        <f>L2070*M2070</f>
        <v>0</v>
      </c>
      <c r="Y2070" t="s">
        <v>52</v>
      </c>
      <c r="Z2070" t="s">
        <v>582</v>
      </c>
    </row>
    <row r="2071" spans="2:26" ht="75" hidden="1" outlineLevel="1" x14ac:dyDescent="0.25">
      <c r="B2071" s="48">
        <v>3</v>
      </c>
      <c r="C2071" s="49" t="s">
        <v>585</v>
      </c>
      <c r="D2071" s="50" t="s">
        <v>72</v>
      </c>
      <c r="E2071" s="51"/>
      <c r="F2071" s="48">
        <v>2019</v>
      </c>
      <c r="G2071" s="52" t="s">
        <v>73</v>
      </c>
      <c r="H2071" s="57" t="s">
        <v>69</v>
      </c>
      <c r="I2071" s="58" t="s">
        <v>69</v>
      </c>
      <c r="J2071" s="53"/>
      <c r="K2071" s="54">
        <v>698</v>
      </c>
      <c r="L2071" s="53"/>
      <c r="M2071" s="54">
        <v>836</v>
      </c>
      <c r="N2071" s="59">
        <f>IF(F2071=2017,J2071*K2071+L2071*M2071,0)</f>
        <v>0</v>
      </c>
      <c r="O2071" s="54">
        <f>IF(F2071=2018,J2071*K2071+L2071*M2071,0)</f>
        <v>0</v>
      </c>
      <c r="P2071" s="54">
        <f>IF(F2071=2019,J2071*K2071+L2071*M2071,0)</f>
        <v>0</v>
      </c>
      <c r="T2071">
        <f>J2071*K2071</f>
        <v>0</v>
      </c>
      <c r="U2071">
        <f>L2071*M2071</f>
        <v>0</v>
      </c>
      <c r="Y2071" t="s">
        <v>52</v>
      </c>
      <c r="Z2071" t="s">
        <v>582</v>
      </c>
    </row>
    <row r="2072" spans="2:26" ht="75" hidden="1" outlineLevel="1" x14ac:dyDescent="0.25">
      <c r="B2072" s="48">
        <v>4</v>
      </c>
      <c r="C2072" s="49" t="s">
        <v>586</v>
      </c>
      <c r="D2072" s="50" t="s">
        <v>72</v>
      </c>
      <c r="E2072" s="51"/>
      <c r="F2072" s="48">
        <v>2019</v>
      </c>
      <c r="G2072" s="52" t="s">
        <v>73</v>
      </c>
      <c r="H2072" s="57" t="s">
        <v>69</v>
      </c>
      <c r="I2072" s="58" t="s">
        <v>69</v>
      </c>
      <c r="J2072" s="53"/>
      <c r="K2072" s="54">
        <v>698</v>
      </c>
      <c r="L2072" s="53"/>
      <c r="M2072" s="54">
        <v>836</v>
      </c>
      <c r="N2072" s="59">
        <f>IF(F2072=2017,J2072*K2072+L2072*M2072,0)</f>
        <v>0</v>
      </c>
      <c r="O2072" s="54">
        <f>IF(F2072=2018,J2072*K2072+L2072*M2072,0)</f>
        <v>0</v>
      </c>
      <c r="P2072" s="54">
        <f>IF(F2072=2019,J2072*K2072+L2072*M2072,0)</f>
        <v>0</v>
      </c>
      <c r="T2072">
        <f>J2072*K2072</f>
        <v>0</v>
      </c>
      <c r="U2072">
        <f>L2072*M2072</f>
        <v>0</v>
      </c>
      <c r="Y2072" t="s">
        <v>52</v>
      </c>
      <c r="Z2072" t="s">
        <v>582</v>
      </c>
    </row>
    <row r="2073" spans="2:26" ht="75" hidden="1" outlineLevel="1" x14ac:dyDescent="0.25">
      <c r="B2073" s="48">
        <v>5</v>
      </c>
      <c r="C2073" s="49" t="s">
        <v>587</v>
      </c>
      <c r="D2073" s="50" t="s">
        <v>72</v>
      </c>
      <c r="E2073" s="51"/>
      <c r="F2073" s="48">
        <v>2019</v>
      </c>
      <c r="G2073" s="52" t="s">
        <v>73</v>
      </c>
      <c r="H2073" s="57" t="s">
        <v>69</v>
      </c>
      <c r="I2073" s="58" t="s">
        <v>69</v>
      </c>
      <c r="J2073" s="53"/>
      <c r="K2073" s="54">
        <v>698</v>
      </c>
      <c r="L2073" s="53"/>
      <c r="M2073" s="54">
        <v>836</v>
      </c>
      <c r="N2073" s="59">
        <f>IF(F2073=2017,J2073*K2073+L2073*M2073,0)</f>
        <v>0</v>
      </c>
      <c r="O2073" s="54">
        <f>IF(F2073=2018,J2073*K2073+L2073*M2073,0)</f>
        <v>0</v>
      </c>
      <c r="P2073" s="54">
        <f>IF(F2073=2019,J2073*K2073+L2073*M2073,0)</f>
        <v>0</v>
      </c>
      <c r="T2073">
        <f>J2073*K2073</f>
        <v>0</v>
      </c>
      <c r="U2073">
        <f>L2073*M2073</f>
        <v>0</v>
      </c>
      <c r="Y2073" t="s">
        <v>52</v>
      </c>
      <c r="Z2073" t="s">
        <v>582</v>
      </c>
    </row>
    <row r="2074" spans="2:26" hidden="1" outlineLevel="1" x14ac:dyDescent="0.25">
      <c r="Z2074" t="s">
        <v>582</v>
      </c>
    </row>
    <row r="2075" spans="2:26" ht="18.75" hidden="1" outlineLevel="1" x14ac:dyDescent="0.25">
      <c r="B2075" s="39" t="s">
        <v>79</v>
      </c>
      <c r="C2075" s="40"/>
      <c r="D2075" s="55"/>
      <c r="E2075" s="41"/>
      <c r="F2075" s="56"/>
      <c r="G2075" s="40"/>
      <c r="H2075" s="41"/>
      <c r="I2075" s="42"/>
      <c r="J2075" s="56"/>
      <c r="K2075" s="42"/>
      <c r="L2075" s="41"/>
      <c r="M2075" s="42"/>
      <c r="N2075" s="41"/>
      <c r="O2075" s="41"/>
      <c r="P2075" s="56"/>
      <c r="Z2075" t="s">
        <v>582</v>
      </c>
    </row>
    <row r="2076" spans="2:26" ht="38.25" hidden="1" outlineLevel="1" x14ac:dyDescent="0.25">
      <c r="B2076" s="43" t="s">
        <v>23</v>
      </c>
      <c r="C2076" s="44" t="s">
        <v>24</v>
      </c>
      <c r="D2076" s="44" t="s">
        <v>25</v>
      </c>
      <c r="E2076" s="44" t="s">
        <v>26</v>
      </c>
      <c r="F2076" s="44" t="s">
        <v>27</v>
      </c>
      <c r="G2076" s="44" t="s">
        <v>28</v>
      </c>
      <c r="H2076" s="44" t="s">
        <v>69</v>
      </c>
      <c r="I2076" s="45" t="s">
        <v>69</v>
      </c>
      <c r="J2076" s="44" t="s">
        <v>80</v>
      </c>
      <c r="K2076" s="45" t="s">
        <v>81</v>
      </c>
      <c r="L2076" s="44" t="s">
        <v>82</v>
      </c>
      <c r="M2076" s="45" t="s">
        <v>83</v>
      </c>
      <c r="N2076" s="46">
        <v>2017</v>
      </c>
      <c r="O2076" s="46">
        <v>2018</v>
      </c>
      <c r="P2076" s="47">
        <v>2019</v>
      </c>
      <c r="Z2076" t="s">
        <v>582</v>
      </c>
    </row>
    <row r="2077" spans="2:26" ht="30" hidden="1" outlineLevel="1" x14ac:dyDescent="0.25">
      <c r="B2077" s="48">
        <v>1</v>
      </c>
      <c r="C2077" s="49" t="s">
        <v>588</v>
      </c>
      <c r="D2077" s="50" t="s">
        <v>85</v>
      </c>
      <c r="E2077" s="51"/>
      <c r="F2077" s="48">
        <v>2019</v>
      </c>
      <c r="G2077" s="52" t="s">
        <v>85</v>
      </c>
      <c r="H2077" s="57" t="s">
        <v>69</v>
      </c>
      <c r="I2077" s="58" t="s">
        <v>69</v>
      </c>
      <c r="J2077" s="53"/>
      <c r="K2077" s="54">
        <v>2700</v>
      </c>
      <c r="L2077" s="53"/>
      <c r="M2077" s="54">
        <v>3600</v>
      </c>
      <c r="N2077" s="59">
        <f>IF(F2077=2017,J2077*K2077+L2077*M2077,0)</f>
        <v>0</v>
      </c>
      <c r="O2077" s="54">
        <f>IF(F2077=2018,J2077*K2077+L2077*M2077,0)</f>
        <v>0</v>
      </c>
      <c r="P2077" s="54">
        <f>IF(F2077=2019,J2077*K2077+L2077*M2077,0)</f>
        <v>0</v>
      </c>
      <c r="V2077">
        <f>J2077*K2077</f>
        <v>0</v>
      </c>
      <c r="W2077">
        <f>L2077*M2077</f>
        <v>0</v>
      </c>
      <c r="Y2077" t="s">
        <v>52</v>
      </c>
      <c r="Z2077" t="s">
        <v>582</v>
      </c>
    </row>
    <row r="2078" spans="2:26" hidden="1" outlineLevel="1" x14ac:dyDescent="0.25">
      <c r="Z2078" t="s">
        <v>582</v>
      </c>
    </row>
    <row r="2079" spans="2:26" ht="15.75" thickBot="1" x14ac:dyDescent="0.3"/>
    <row r="2080" spans="2:26" ht="39" thickBot="1" x14ac:dyDescent="0.3">
      <c r="B2080" s="96" t="s">
        <v>589</v>
      </c>
      <c r="C2080" s="97"/>
      <c r="D2080" s="97"/>
      <c r="E2080" s="102" t="s">
        <v>3</v>
      </c>
      <c r="F2080" s="103"/>
      <c r="G2080" s="4" t="s">
        <v>4</v>
      </c>
      <c r="H2080" s="4" t="s">
        <v>5</v>
      </c>
      <c r="I2080" s="4" t="s">
        <v>6</v>
      </c>
      <c r="J2080" s="4" t="s">
        <v>7</v>
      </c>
      <c r="K2080" s="5" t="s">
        <v>8</v>
      </c>
      <c r="L2080" s="6" t="s">
        <v>9</v>
      </c>
      <c r="M2080" s="7"/>
      <c r="N2080" s="8">
        <v>2017</v>
      </c>
      <c r="O2080" s="9">
        <v>2018</v>
      </c>
      <c r="P2080" s="10">
        <v>2019</v>
      </c>
      <c r="Z2080" t="s">
        <v>589</v>
      </c>
    </row>
    <row r="2081" spans="2:26" ht="15.75" x14ac:dyDescent="0.25">
      <c r="B2081" s="98"/>
      <c r="C2081" s="99"/>
      <c r="D2081" s="99"/>
      <c r="E2081" s="104">
        <v>0</v>
      </c>
      <c r="F2081" s="105"/>
      <c r="G2081" s="11" t="s">
        <v>10</v>
      </c>
      <c r="H2081" s="12">
        <f>SUBTOTAL(2,I2098:I2104,I2106:I2109)</f>
        <v>11</v>
      </c>
      <c r="I2081" s="13">
        <f>SUM(I2098:I2104,I2106:I2109)/H2081</f>
        <v>704.50000000000011</v>
      </c>
      <c r="J2081" s="14" t="s">
        <v>11</v>
      </c>
      <c r="K2081" s="15">
        <f>SUM(H2098:H2104,H2106:H2109)</f>
        <v>0</v>
      </c>
      <c r="L2081" s="16">
        <f>Q2081</f>
        <v>0</v>
      </c>
      <c r="M2081" s="17"/>
      <c r="N2081" s="110">
        <f>SUM(N2098:N2104,N2106:N2109,N2114:N2119,N2121:N2124,N2128)</f>
        <v>0</v>
      </c>
      <c r="O2081" s="113">
        <f>SUM(O2098:O2104,O2106:O2109,O2114:O2119,O2121:O2124,O2128)</f>
        <v>0</v>
      </c>
      <c r="P2081" s="86">
        <f>SUM(P2098:P2104,P2106:P2109,P2114:P2119,P2121:P2124,P2128)</f>
        <v>0</v>
      </c>
      <c r="Q2081">
        <f>SUM(Q2098:Q2104,Q2106:Q2109)</f>
        <v>0</v>
      </c>
      <c r="R2081">
        <f>SUM(R2098:R2104,R2106:R2109)</f>
        <v>0</v>
      </c>
      <c r="S2081">
        <f>SUM(S2098:S2104,S2106:S2109)</f>
        <v>0</v>
      </c>
      <c r="T2081">
        <f>SUM(T2114:T2119,T2121:T2124)</f>
        <v>0</v>
      </c>
      <c r="U2081">
        <f>SUM(U2114:U2119,U2121:U2124)</f>
        <v>0</v>
      </c>
      <c r="V2081">
        <f>SUM(V2128)</f>
        <v>0</v>
      </c>
      <c r="W2081">
        <f>SUM(W2128)</f>
        <v>0</v>
      </c>
      <c r="Z2081" t="s">
        <v>589</v>
      </c>
    </row>
    <row r="2082" spans="2:26" ht="31.5" x14ac:dyDescent="0.25">
      <c r="B2082" s="98"/>
      <c r="C2082" s="99"/>
      <c r="D2082" s="99"/>
      <c r="E2082" s="106"/>
      <c r="F2082" s="107"/>
      <c r="G2082" s="11" t="s">
        <v>12</v>
      </c>
      <c r="H2082" s="12">
        <f>SUBTOTAL(2,K2098:K2104,K2106:K2109)</f>
        <v>11</v>
      </c>
      <c r="I2082" s="13">
        <f>SUM(K2098:K2104,K2106:K2109)/H2082</f>
        <v>529.60545454545456</v>
      </c>
      <c r="J2082" s="14" t="s">
        <v>13</v>
      </c>
      <c r="K2082" s="15">
        <f>SUM(J2098:J2104,J2106:J2109)</f>
        <v>0</v>
      </c>
      <c r="L2082" s="16">
        <f>R2081</f>
        <v>0</v>
      </c>
      <c r="M2082" s="18"/>
      <c r="N2082" s="111"/>
      <c r="O2082" s="114"/>
      <c r="P2082" s="87"/>
      <c r="Z2082" t="s">
        <v>589</v>
      </c>
    </row>
    <row r="2083" spans="2:26" ht="31.5" x14ac:dyDescent="0.25">
      <c r="B2083" s="98"/>
      <c r="C2083" s="99"/>
      <c r="D2083" s="99"/>
      <c r="E2083" s="106"/>
      <c r="F2083" s="107"/>
      <c r="G2083" s="11" t="s">
        <v>14</v>
      </c>
      <c r="H2083" s="12">
        <f>SUBTOTAL(2,M2098:M2104,M2106:M2109)</f>
        <v>11</v>
      </c>
      <c r="I2083" s="13">
        <f>SUM(M2098:M2104,M2106:M2109)/H2083</f>
        <v>634.8399999999998</v>
      </c>
      <c r="J2083" s="14" t="s">
        <v>13</v>
      </c>
      <c r="K2083" s="15">
        <f>SUM(L2098:L2104,L2106:L2109)</f>
        <v>0</v>
      </c>
      <c r="L2083" s="16">
        <f>S2081</f>
        <v>0</v>
      </c>
      <c r="M2083" s="18"/>
      <c r="N2083" s="111"/>
      <c r="O2083" s="114"/>
      <c r="P2083" s="87"/>
      <c r="Z2083" t="s">
        <v>589</v>
      </c>
    </row>
    <row r="2084" spans="2:26" ht="31.5" x14ac:dyDescent="0.25">
      <c r="B2084" s="98"/>
      <c r="C2084" s="99"/>
      <c r="D2084" s="99"/>
      <c r="E2084" s="106"/>
      <c r="F2084" s="107"/>
      <c r="G2084" s="11" t="s">
        <v>15</v>
      </c>
      <c r="H2084" s="12">
        <f>SUBTOTAL(2,K2114:K2119,K2121:K2124)</f>
        <v>10</v>
      </c>
      <c r="I2084" s="13">
        <f>SUM(K2114:K2119,K2121:K2124)/H2084</f>
        <v>686.1</v>
      </c>
      <c r="J2084" s="14" t="s">
        <v>13</v>
      </c>
      <c r="K2084" s="15">
        <f>SUM(J2114:J2119,J2121:J2124)</f>
        <v>0</v>
      </c>
      <c r="L2084" s="16">
        <f>T2081</f>
        <v>0</v>
      </c>
      <c r="M2084" s="18"/>
      <c r="N2084" s="111"/>
      <c r="O2084" s="114"/>
      <c r="P2084" s="87"/>
      <c r="Z2084" t="s">
        <v>589</v>
      </c>
    </row>
    <row r="2085" spans="2:26" ht="31.5" x14ac:dyDescent="0.25">
      <c r="B2085" s="98"/>
      <c r="C2085" s="99"/>
      <c r="D2085" s="99"/>
      <c r="E2085" s="106"/>
      <c r="F2085" s="107"/>
      <c r="G2085" s="11" t="s">
        <v>16</v>
      </c>
      <c r="H2085" s="12">
        <f>SUBTOTAL(2,M2114:M2119,M2121:M2124)</f>
        <v>10</v>
      </c>
      <c r="I2085" s="13">
        <f>SUM(M2114:M2119,M2121:M2124)/H2085</f>
        <v>822.2</v>
      </c>
      <c r="J2085" s="14" t="s">
        <v>13</v>
      </c>
      <c r="K2085" s="15">
        <f>SUM(L2114:L2119,L2121:L2124)</f>
        <v>0</v>
      </c>
      <c r="L2085" s="16">
        <f>U2081</f>
        <v>0</v>
      </c>
      <c r="M2085" s="18"/>
      <c r="N2085" s="111"/>
      <c r="O2085" s="114"/>
      <c r="P2085" s="87"/>
      <c r="Z2085" t="s">
        <v>589</v>
      </c>
    </row>
    <row r="2086" spans="2:26" ht="31.5" x14ac:dyDescent="0.25">
      <c r="B2086" s="98"/>
      <c r="C2086" s="99"/>
      <c r="D2086" s="99"/>
      <c r="E2086" s="106"/>
      <c r="F2086" s="107"/>
      <c r="G2086" s="11" t="s">
        <v>17</v>
      </c>
      <c r="H2086" s="12">
        <f>SUBTOTAL(2,K2128)</f>
        <v>1</v>
      </c>
      <c r="I2086" s="13">
        <f>SUM(K2128)/H2086</f>
        <v>2700</v>
      </c>
      <c r="J2086" s="14" t="s">
        <v>13</v>
      </c>
      <c r="K2086" s="15">
        <f>SUM(J2128)</f>
        <v>0</v>
      </c>
      <c r="L2086" s="16">
        <f>V2081</f>
        <v>0</v>
      </c>
      <c r="M2086" s="18"/>
      <c r="N2086" s="111"/>
      <c r="O2086" s="114"/>
      <c r="P2086" s="87"/>
      <c r="Z2086" t="s">
        <v>589</v>
      </c>
    </row>
    <row r="2087" spans="2:26" ht="32.25" thickBot="1" x14ac:dyDescent="0.3">
      <c r="B2087" s="98"/>
      <c r="C2087" s="99"/>
      <c r="D2087" s="99"/>
      <c r="E2087" s="106"/>
      <c r="F2087" s="107"/>
      <c r="G2087" s="11" t="s">
        <v>18</v>
      </c>
      <c r="H2087" s="19">
        <f>SUBTOTAL(2,M2128)</f>
        <v>1</v>
      </c>
      <c r="I2087" s="20">
        <f>SUM(M2128)/H2087</f>
        <v>3600</v>
      </c>
      <c r="J2087" s="21" t="s">
        <v>13</v>
      </c>
      <c r="K2087" s="22">
        <f>SUM(L2128)</f>
        <v>0</v>
      </c>
      <c r="L2087" s="23">
        <f>W2081</f>
        <v>0</v>
      </c>
      <c r="M2087" s="18"/>
      <c r="N2087" s="111"/>
      <c r="O2087" s="114"/>
      <c r="P2087" s="87"/>
      <c r="Z2087" t="s">
        <v>589</v>
      </c>
    </row>
    <row r="2088" spans="2:26" ht="16.5" thickBot="1" x14ac:dyDescent="0.3">
      <c r="B2088" s="100"/>
      <c r="C2088" s="101"/>
      <c r="D2088" s="101"/>
      <c r="E2088" s="108"/>
      <c r="F2088" s="109"/>
      <c r="G2088" s="24" t="s">
        <v>19</v>
      </c>
      <c r="H2088" s="25"/>
      <c r="I2088" s="25"/>
      <c r="J2088" s="25"/>
      <c r="K2088" s="26">
        <f>SUM(K2081:K2087)</f>
        <v>0</v>
      </c>
      <c r="L2088" s="27">
        <f>SUM(L2081:L2087)</f>
        <v>0</v>
      </c>
      <c r="M2088" s="18"/>
      <c r="N2088" s="112"/>
      <c r="O2088" s="115"/>
      <c r="P2088" s="88"/>
      <c r="Z2088" t="s">
        <v>589</v>
      </c>
    </row>
    <row r="2089" spans="2:26" ht="15.75" collapsed="1" thickBot="1" x14ac:dyDescent="0.3">
      <c r="B2089" s="89" t="s">
        <v>20</v>
      </c>
      <c r="C2089" s="90"/>
      <c r="D2089" s="90"/>
      <c r="E2089" s="91"/>
      <c r="F2089" s="91"/>
      <c r="G2089" s="91"/>
      <c r="H2089" s="91"/>
      <c r="I2089" s="91"/>
      <c r="J2089" s="91"/>
      <c r="K2089" s="91"/>
      <c r="L2089" s="91"/>
      <c r="M2089" s="91"/>
      <c r="N2089" s="91"/>
      <c r="O2089" s="91"/>
      <c r="P2089" s="92"/>
      <c r="Z2089" t="s">
        <v>589</v>
      </c>
    </row>
    <row r="2090" spans="2:26" hidden="1" outlineLevel="1" x14ac:dyDescent="0.25">
      <c r="B2090" s="28" t="s">
        <v>21</v>
      </c>
      <c r="C2090" s="29"/>
      <c r="D2090" s="29"/>
      <c r="E2090" s="30"/>
      <c r="F2090" s="30"/>
      <c r="G2090" s="29"/>
      <c r="H2090" s="30"/>
      <c r="I2090" s="31"/>
      <c r="J2090" s="30"/>
      <c r="K2090" s="31"/>
      <c r="L2090" s="30"/>
      <c r="M2090" s="31"/>
      <c r="N2090" s="30"/>
      <c r="O2090" s="30"/>
      <c r="P2090" s="32"/>
      <c r="Z2090" t="s">
        <v>589</v>
      </c>
    </row>
    <row r="2091" spans="2:26" hidden="1" outlineLevel="1" x14ac:dyDescent="0.25">
      <c r="B2091" s="33" t="s">
        <v>589</v>
      </c>
      <c r="C2091" s="29"/>
      <c r="D2091" s="29"/>
      <c r="E2091" s="30"/>
      <c r="F2091" s="30"/>
      <c r="G2091" s="29"/>
      <c r="H2091" s="30"/>
      <c r="I2091" s="31"/>
      <c r="J2091" s="30"/>
      <c r="K2091" s="31"/>
      <c r="L2091" s="30"/>
      <c r="M2091" s="31"/>
      <c r="N2091" s="30"/>
      <c r="O2091" s="30"/>
      <c r="P2091" s="32"/>
      <c r="Z2091" t="s">
        <v>589</v>
      </c>
    </row>
    <row r="2092" spans="2:26" hidden="1" outlineLevel="1" x14ac:dyDescent="0.25">
      <c r="B2092" s="28"/>
      <c r="C2092" s="29"/>
      <c r="D2092" s="29"/>
      <c r="E2092" s="30"/>
      <c r="F2092" s="30"/>
      <c r="G2092" s="29"/>
      <c r="H2092" s="30"/>
      <c r="I2092" s="31"/>
      <c r="J2092" s="30"/>
      <c r="K2092" s="31"/>
      <c r="L2092" s="30"/>
      <c r="M2092" s="31"/>
      <c r="N2092" s="30"/>
      <c r="O2092" s="30"/>
      <c r="P2092" s="32"/>
      <c r="Z2092" t="s">
        <v>589</v>
      </c>
    </row>
    <row r="2093" spans="2:26" hidden="1" outlineLevel="1" x14ac:dyDescent="0.25">
      <c r="B2093" s="34"/>
      <c r="C2093" s="29"/>
      <c r="D2093" s="29"/>
      <c r="E2093" s="30"/>
      <c r="F2093" s="30"/>
      <c r="G2093" s="29"/>
      <c r="H2093" s="30"/>
      <c r="I2093" s="31"/>
      <c r="J2093" s="30"/>
      <c r="K2093" s="31"/>
      <c r="L2093" s="30"/>
      <c r="M2093" s="31"/>
      <c r="N2093" s="30"/>
      <c r="O2093" s="30"/>
      <c r="P2093" s="32"/>
      <c r="Z2093" t="s">
        <v>589</v>
      </c>
    </row>
    <row r="2094" spans="2:26" hidden="1" outlineLevel="1" x14ac:dyDescent="0.25">
      <c r="B2094" s="35"/>
      <c r="C2094" s="36"/>
      <c r="D2094" s="36"/>
      <c r="E2094" s="37"/>
      <c r="F2094" s="37"/>
      <c r="G2094" s="36"/>
      <c r="H2094" s="37"/>
      <c r="I2094" s="18"/>
      <c r="J2094" s="37"/>
      <c r="K2094" s="18"/>
      <c r="L2094" s="37"/>
      <c r="M2094" s="18"/>
      <c r="N2094" s="37"/>
      <c r="O2094" s="37"/>
      <c r="P2094" s="38"/>
      <c r="Z2094" t="s">
        <v>589</v>
      </c>
    </row>
    <row r="2095" spans="2:26" ht="18.75" hidden="1" outlineLevel="1" x14ac:dyDescent="0.25">
      <c r="B2095" s="39" t="s">
        <v>22</v>
      </c>
      <c r="C2095" s="40"/>
      <c r="D2095" s="40"/>
      <c r="E2095" s="41"/>
      <c r="F2095" s="41"/>
      <c r="G2095" s="40"/>
      <c r="H2095" s="41"/>
      <c r="I2095" s="42"/>
      <c r="J2095" s="41"/>
      <c r="K2095" s="42"/>
      <c r="L2095" s="41"/>
      <c r="M2095" s="42"/>
      <c r="N2095" s="41"/>
      <c r="O2095" s="41"/>
      <c r="P2095" s="41"/>
      <c r="Z2095" t="s">
        <v>589</v>
      </c>
    </row>
    <row r="2096" spans="2:26" ht="51" hidden="1" outlineLevel="1" x14ac:dyDescent="0.25">
      <c r="B2096" s="43" t="s">
        <v>23</v>
      </c>
      <c r="C2096" s="44" t="s">
        <v>24</v>
      </c>
      <c r="D2096" s="44" t="s">
        <v>25</v>
      </c>
      <c r="E2096" s="44" t="s">
        <v>26</v>
      </c>
      <c r="F2096" s="44" t="s">
        <v>27</v>
      </c>
      <c r="G2096" s="44" t="s">
        <v>28</v>
      </c>
      <c r="H2096" s="44" t="s">
        <v>29</v>
      </c>
      <c r="I2096" s="45" t="s">
        <v>30</v>
      </c>
      <c r="J2096" s="44" t="s">
        <v>620</v>
      </c>
      <c r="K2096" s="45" t="s">
        <v>31</v>
      </c>
      <c r="L2096" s="44" t="s">
        <v>621</v>
      </c>
      <c r="M2096" s="45" t="s">
        <v>32</v>
      </c>
      <c r="N2096" s="46">
        <v>2017</v>
      </c>
      <c r="O2096" s="46">
        <v>2018</v>
      </c>
      <c r="P2096" s="47">
        <v>2019</v>
      </c>
      <c r="Z2096" t="s">
        <v>589</v>
      </c>
    </row>
    <row r="2097" spans="2:26" ht="18.75" hidden="1" outlineLevel="1" x14ac:dyDescent="0.25">
      <c r="B2097" s="93" t="s">
        <v>33</v>
      </c>
      <c r="C2097" s="94"/>
      <c r="D2097" s="94"/>
      <c r="E2097" s="94"/>
      <c r="F2097" s="94"/>
      <c r="G2097" s="94"/>
      <c r="H2097" s="94"/>
      <c r="I2097" s="94"/>
      <c r="J2097" s="94"/>
      <c r="K2097" s="94"/>
      <c r="L2097" s="94"/>
      <c r="M2097" s="94"/>
      <c r="N2097" s="94"/>
      <c r="O2097" s="94"/>
      <c r="P2097" s="95"/>
      <c r="Z2097" t="s">
        <v>589</v>
      </c>
    </row>
    <row r="2098" spans="2:26" ht="15.75" hidden="1" outlineLevel="1" x14ac:dyDescent="0.25">
      <c r="B2098" s="48">
        <v>1</v>
      </c>
      <c r="C2098" s="49" t="s">
        <v>34</v>
      </c>
      <c r="D2098" s="50" t="s">
        <v>35</v>
      </c>
      <c r="E2098" s="51">
        <v>224</v>
      </c>
      <c r="F2098" s="48">
        <v>2017</v>
      </c>
      <c r="G2098" s="52" t="s">
        <v>36</v>
      </c>
      <c r="H2098" s="53"/>
      <c r="I2098" s="54">
        <v>713.90000000000009</v>
      </c>
      <c r="J2098" s="53"/>
      <c r="K2098" s="54">
        <v>536.9</v>
      </c>
      <c r="L2098" s="53"/>
      <c r="M2098" s="54">
        <v>643.1</v>
      </c>
      <c r="N2098" s="54">
        <f t="shared" ref="N2098:N2104" si="491">IF(F2098=2017,H2098*I2098+J2098*K2098+L2098*M2098,0)</f>
        <v>0</v>
      </c>
      <c r="O2098" s="54">
        <f t="shared" ref="O2098:O2104" si="492">IF(F2098=2018,H2098*I2098+J2098*K2098+L2098*M2098,0)</f>
        <v>0</v>
      </c>
      <c r="P2098" s="54">
        <f t="shared" ref="P2098:P2104" si="493">IF(F2098=2019,H2098*I2098+J2098*K2098+L2098*M2098,0)</f>
        <v>0</v>
      </c>
      <c r="Q2098">
        <f t="shared" ref="Q2098:Q2104" si="494">H2098*I2098</f>
        <v>0</v>
      </c>
      <c r="R2098">
        <f t="shared" ref="R2098:R2104" si="495">J2098*K2098</f>
        <v>0</v>
      </c>
      <c r="S2098">
        <f t="shared" ref="S2098:S2104" si="496">L2098*M2098</f>
        <v>0</v>
      </c>
      <c r="Y2098" t="s">
        <v>37</v>
      </c>
      <c r="Z2098" t="s">
        <v>589</v>
      </c>
    </row>
    <row r="2099" spans="2:26" ht="15.75" hidden="1" outlineLevel="1" x14ac:dyDescent="0.25">
      <c r="B2099" s="48">
        <v>2</v>
      </c>
      <c r="C2099" s="49" t="s">
        <v>34</v>
      </c>
      <c r="D2099" s="50" t="s">
        <v>38</v>
      </c>
      <c r="E2099" s="51">
        <v>160</v>
      </c>
      <c r="F2099" s="48">
        <v>2017</v>
      </c>
      <c r="G2099" s="52" t="s">
        <v>36</v>
      </c>
      <c r="H2099" s="53"/>
      <c r="I2099" s="54">
        <v>448.8</v>
      </c>
      <c r="J2099" s="53"/>
      <c r="K2099" s="54">
        <v>337.47999999999996</v>
      </c>
      <c r="L2099" s="53"/>
      <c r="M2099" s="54">
        <v>404.73999999999995</v>
      </c>
      <c r="N2099" s="54">
        <f t="shared" si="491"/>
        <v>0</v>
      </c>
      <c r="O2099" s="54">
        <f t="shared" si="492"/>
        <v>0</v>
      </c>
      <c r="P2099" s="54">
        <f t="shared" si="493"/>
        <v>0</v>
      </c>
      <c r="Q2099">
        <f t="shared" si="494"/>
        <v>0</v>
      </c>
      <c r="R2099">
        <f t="shared" si="495"/>
        <v>0</v>
      </c>
      <c r="S2099">
        <f t="shared" si="496"/>
        <v>0</v>
      </c>
      <c r="Y2099" t="s">
        <v>39</v>
      </c>
      <c r="Z2099" t="s">
        <v>589</v>
      </c>
    </row>
    <row r="2100" spans="2:26" ht="45" hidden="1" outlineLevel="1" x14ac:dyDescent="0.25">
      <c r="B2100" s="48">
        <v>3</v>
      </c>
      <c r="C2100" s="49" t="s">
        <v>284</v>
      </c>
      <c r="D2100" s="50" t="s">
        <v>35</v>
      </c>
      <c r="E2100" s="51">
        <v>208</v>
      </c>
      <c r="F2100" s="48">
        <v>2017</v>
      </c>
      <c r="G2100" s="52" t="s">
        <v>36</v>
      </c>
      <c r="H2100" s="53"/>
      <c r="I2100" s="54">
        <v>741.40000000000009</v>
      </c>
      <c r="J2100" s="53"/>
      <c r="K2100" s="54">
        <v>556.95999999999992</v>
      </c>
      <c r="L2100" s="53"/>
      <c r="M2100" s="54">
        <v>667.88</v>
      </c>
      <c r="N2100" s="54">
        <f t="shared" si="491"/>
        <v>0</v>
      </c>
      <c r="O2100" s="54">
        <f t="shared" si="492"/>
        <v>0</v>
      </c>
      <c r="P2100" s="54">
        <f t="shared" si="493"/>
        <v>0</v>
      </c>
      <c r="Q2100">
        <f t="shared" si="494"/>
        <v>0</v>
      </c>
      <c r="R2100">
        <f t="shared" si="495"/>
        <v>0</v>
      </c>
      <c r="S2100">
        <f t="shared" si="496"/>
        <v>0</v>
      </c>
      <c r="Y2100" t="s">
        <v>285</v>
      </c>
      <c r="Z2100" t="s">
        <v>589</v>
      </c>
    </row>
    <row r="2101" spans="2:26" ht="15.75" hidden="1" outlineLevel="1" x14ac:dyDescent="0.25">
      <c r="B2101" s="48">
        <v>4</v>
      </c>
      <c r="C2101" s="49" t="s">
        <v>184</v>
      </c>
      <c r="D2101" s="50" t="s">
        <v>35</v>
      </c>
      <c r="E2101" s="51">
        <v>256</v>
      </c>
      <c r="F2101" s="48">
        <v>2017</v>
      </c>
      <c r="G2101" s="52" t="s">
        <v>36</v>
      </c>
      <c r="H2101" s="53"/>
      <c r="I2101" s="54">
        <v>698.5</v>
      </c>
      <c r="J2101" s="53"/>
      <c r="K2101" s="54">
        <v>525.1</v>
      </c>
      <c r="L2101" s="53"/>
      <c r="M2101" s="54">
        <v>628.93999999999994</v>
      </c>
      <c r="N2101" s="54">
        <f t="shared" si="491"/>
        <v>0</v>
      </c>
      <c r="O2101" s="54">
        <f t="shared" si="492"/>
        <v>0</v>
      </c>
      <c r="P2101" s="54">
        <f t="shared" si="493"/>
        <v>0</v>
      </c>
      <c r="Q2101">
        <f t="shared" si="494"/>
        <v>0</v>
      </c>
      <c r="R2101">
        <f t="shared" si="495"/>
        <v>0</v>
      </c>
      <c r="S2101">
        <f t="shared" si="496"/>
        <v>0</v>
      </c>
      <c r="Y2101" t="s">
        <v>286</v>
      </c>
      <c r="Z2101" t="s">
        <v>589</v>
      </c>
    </row>
    <row r="2102" spans="2:26" ht="15.75" hidden="1" outlineLevel="1" x14ac:dyDescent="0.25">
      <c r="B2102" s="48">
        <v>5</v>
      </c>
      <c r="C2102" s="49" t="s">
        <v>287</v>
      </c>
      <c r="D2102" s="50" t="s">
        <v>35</v>
      </c>
      <c r="E2102" s="51">
        <v>288</v>
      </c>
      <c r="F2102" s="48">
        <v>2018</v>
      </c>
      <c r="G2102" s="52" t="s">
        <v>36</v>
      </c>
      <c r="H2102" s="53"/>
      <c r="I2102" s="54">
        <v>742.50000000000011</v>
      </c>
      <c r="J2102" s="53"/>
      <c r="K2102" s="54">
        <v>558.14</v>
      </c>
      <c r="L2102" s="53"/>
      <c r="M2102" s="54">
        <v>669.06</v>
      </c>
      <c r="N2102" s="54">
        <f t="shared" si="491"/>
        <v>0</v>
      </c>
      <c r="O2102" s="54">
        <f t="shared" si="492"/>
        <v>0</v>
      </c>
      <c r="P2102" s="54">
        <f t="shared" si="493"/>
        <v>0</v>
      </c>
      <c r="Q2102">
        <f t="shared" si="494"/>
        <v>0</v>
      </c>
      <c r="R2102">
        <f t="shared" si="495"/>
        <v>0</v>
      </c>
      <c r="S2102">
        <f t="shared" si="496"/>
        <v>0</v>
      </c>
      <c r="Y2102" t="s">
        <v>52</v>
      </c>
      <c r="Z2102" t="s">
        <v>589</v>
      </c>
    </row>
    <row r="2103" spans="2:26" ht="15.75" hidden="1" outlineLevel="1" x14ac:dyDescent="0.25">
      <c r="B2103" s="48">
        <v>6</v>
      </c>
      <c r="C2103" s="49" t="s">
        <v>290</v>
      </c>
      <c r="D2103" s="50" t="s">
        <v>35</v>
      </c>
      <c r="E2103" s="51">
        <v>240</v>
      </c>
      <c r="F2103" s="48">
        <v>2017</v>
      </c>
      <c r="G2103" s="52" t="s">
        <v>36</v>
      </c>
      <c r="H2103" s="53"/>
      <c r="I2103" s="54">
        <v>820.6</v>
      </c>
      <c r="J2103" s="53"/>
      <c r="K2103" s="54">
        <v>617.14</v>
      </c>
      <c r="L2103" s="53"/>
      <c r="M2103" s="54">
        <v>739.86</v>
      </c>
      <c r="N2103" s="54">
        <f t="shared" si="491"/>
        <v>0</v>
      </c>
      <c r="O2103" s="54">
        <f t="shared" si="492"/>
        <v>0</v>
      </c>
      <c r="P2103" s="54">
        <f t="shared" si="493"/>
        <v>0</v>
      </c>
      <c r="Q2103">
        <f t="shared" si="494"/>
        <v>0</v>
      </c>
      <c r="R2103">
        <f t="shared" si="495"/>
        <v>0</v>
      </c>
      <c r="S2103">
        <f t="shared" si="496"/>
        <v>0</v>
      </c>
      <c r="Y2103" t="s">
        <v>291</v>
      </c>
      <c r="Z2103" t="s">
        <v>589</v>
      </c>
    </row>
    <row r="2104" spans="2:26" ht="15.75" hidden="1" outlineLevel="1" x14ac:dyDescent="0.25">
      <c r="B2104" s="48">
        <v>7</v>
      </c>
      <c r="C2104" s="49" t="s">
        <v>394</v>
      </c>
      <c r="D2104" s="50" t="s">
        <v>35</v>
      </c>
      <c r="E2104" s="51">
        <v>320</v>
      </c>
      <c r="F2104" s="48">
        <v>2017</v>
      </c>
      <c r="G2104" s="52" t="s">
        <v>36</v>
      </c>
      <c r="H2104" s="53"/>
      <c r="I2104" s="54">
        <v>613.80000000000007</v>
      </c>
      <c r="J2104" s="53"/>
      <c r="K2104" s="54">
        <v>461.38</v>
      </c>
      <c r="L2104" s="53"/>
      <c r="M2104" s="54">
        <v>553.41999999999996</v>
      </c>
      <c r="N2104" s="54">
        <f t="shared" si="491"/>
        <v>0</v>
      </c>
      <c r="O2104" s="54">
        <f t="shared" si="492"/>
        <v>0</v>
      </c>
      <c r="P2104" s="54">
        <f t="shared" si="493"/>
        <v>0</v>
      </c>
      <c r="Q2104">
        <f t="shared" si="494"/>
        <v>0</v>
      </c>
      <c r="R2104">
        <f t="shared" si="495"/>
        <v>0</v>
      </c>
      <c r="S2104">
        <f t="shared" si="496"/>
        <v>0</v>
      </c>
      <c r="Y2104" t="s">
        <v>236</v>
      </c>
      <c r="Z2104" t="s">
        <v>589</v>
      </c>
    </row>
    <row r="2105" spans="2:26" ht="18.75" hidden="1" outlineLevel="1" x14ac:dyDescent="0.25">
      <c r="B2105" s="93" t="s">
        <v>48</v>
      </c>
      <c r="C2105" s="94"/>
      <c r="D2105" s="94"/>
      <c r="E2105" s="94"/>
      <c r="F2105" s="94"/>
      <c r="G2105" s="94"/>
      <c r="H2105" s="94"/>
      <c r="I2105" s="94"/>
      <c r="J2105" s="94"/>
      <c r="K2105" s="94"/>
      <c r="L2105" s="94"/>
      <c r="M2105" s="94"/>
      <c r="N2105" s="94"/>
      <c r="O2105" s="94"/>
      <c r="P2105" s="95"/>
      <c r="Z2105" t="s">
        <v>589</v>
      </c>
    </row>
    <row r="2106" spans="2:26" ht="75" hidden="1" outlineLevel="1" x14ac:dyDescent="0.25">
      <c r="B2106" s="48">
        <v>1</v>
      </c>
      <c r="C2106" s="49" t="s">
        <v>590</v>
      </c>
      <c r="D2106" s="50" t="s">
        <v>35</v>
      </c>
      <c r="E2106" s="51">
        <v>320</v>
      </c>
      <c r="F2106" s="48">
        <v>2019</v>
      </c>
      <c r="G2106" s="52" t="s">
        <v>36</v>
      </c>
      <c r="H2106" s="53"/>
      <c r="I2106" s="54">
        <v>742.50000000000011</v>
      </c>
      <c r="J2106" s="53"/>
      <c r="K2106" s="54">
        <v>558.14</v>
      </c>
      <c r="L2106" s="53"/>
      <c r="M2106" s="54">
        <v>669.06</v>
      </c>
      <c r="N2106" s="54">
        <f>IF(F2106=2017,H2106*I2106+J2106*K2106+L2106*M2106,0)</f>
        <v>0</v>
      </c>
      <c r="O2106" s="54">
        <f>IF(F2106=2018,H2106*I2106+J2106*K2106+L2106*M2106,0)</f>
        <v>0</v>
      </c>
      <c r="P2106" s="54">
        <f>IF(F2106=2019,H2106*I2106+J2106*K2106+L2106*M2106,0)</f>
        <v>0</v>
      </c>
      <c r="Q2106">
        <f>H2106*I2106</f>
        <v>0</v>
      </c>
      <c r="R2106">
        <f>J2106*K2106</f>
        <v>0</v>
      </c>
      <c r="S2106">
        <f>L2106*M2106</f>
        <v>0</v>
      </c>
      <c r="Y2106" t="s">
        <v>52</v>
      </c>
      <c r="Z2106" t="s">
        <v>589</v>
      </c>
    </row>
    <row r="2107" spans="2:26" ht="75" hidden="1" outlineLevel="1" x14ac:dyDescent="0.25">
      <c r="B2107" s="48">
        <v>2</v>
      </c>
      <c r="C2107" s="49" t="s">
        <v>591</v>
      </c>
      <c r="D2107" s="50" t="s">
        <v>35</v>
      </c>
      <c r="E2107" s="51">
        <v>320</v>
      </c>
      <c r="F2107" s="48">
        <v>2019</v>
      </c>
      <c r="G2107" s="52" t="s">
        <v>36</v>
      </c>
      <c r="H2107" s="53"/>
      <c r="I2107" s="54">
        <v>742.50000000000011</v>
      </c>
      <c r="J2107" s="53"/>
      <c r="K2107" s="54">
        <v>558.14</v>
      </c>
      <c r="L2107" s="53"/>
      <c r="M2107" s="54">
        <v>669.06</v>
      </c>
      <c r="N2107" s="54">
        <f>IF(F2107=2017,H2107*I2107+J2107*K2107+L2107*M2107,0)</f>
        <v>0</v>
      </c>
      <c r="O2107" s="54">
        <f>IF(F2107=2018,H2107*I2107+J2107*K2107+L2107*M2107,0)</f>
        <v>0</v>
      </c>
      <c r="P2107" s="54">
        <f>IF(F2107=2019,H2107*I2107+J2107*K2107+L2107*M2107,0)</f>
        <v>0</v>
      </c>
      <c r="Q2107">
        <f>H2107*I2107</f>
        <v>0</v>
      </c>
      <c r="R2107">
        <f>J2107*K2107</f>
        <v>0</v>
      </c>
      <c r="S2107">
        <f>L2107*M2107</f>
        <v>0</v>
      </c>
      <c r="Y2107" t="s">
        <v>52</v>
      </c>
      <c r="Z2107" t="s">
        <v>589</v>
      </c>
    </row>
    <row r="2108" spans="2:26" ht="90" hidden="1" outlineLevel="1" x14ac:dyDescent="0.25">
      <c r="B2108" s="48">
        <v>3</v>
      </c>
      <c r="C2108" s="49" t="s">
        <v>592</v>
      </c>
      <c r="D2108" s="50" t="s">
        <v>35</v>
      </c>
      <c r="E2108" s="51">
        <v>320</v>
      </c>
      <c r="F2108" s="48">
        <v>2019</v>
      </c>
      <c r="G2108" s="52" t="s">
        <v>36</v>
      </c>
      <c r="H2108" s="53"/>
      <c r="I2108" s="54">
        <v>742.50000000000011</v>
      </c>
      <c r="J2108" s="53"/>
      <c r="K2108" s="54">
        <v>558.14</v>
      </c>
      <c r="L2108" s="53"/>
      <c r="M2108" s="54">
        <v>669.06</v>
      </c>
      <c r="N2108" s="54">
        <f>IF(F2108=2017,H2108*I2108+J2108*K2108+L2108*M2108,0)</f>
        <v>0</v>
      </c>
      <c r="O2108" s="54">
        <f>IF(F2108=2018,H2108*I2108+J2108*K2108+L2108*M2108,0)</f>
        <v>0</v>
      </c>
      <c r="P2108" s="54">
        <f>IF(F2108=2019,H2108*I2108+J2108*K2108+L2108*M2108,0)</f>
        <v>0</v>
      </c>
      <c r="Q2108">
        <f>H2108*I2108</f>
        <v>0</v>
      </c>
      <c r="R2108">
        <f>J2108*K2108</f>
        <v>0</v>
      </c>
      <c r="S2108">
        <f>L2108*M2108</f>
        <v>0</v>
      </c>
      <c r="Y2108" t="s">
        <v>52</v>
      </c>
      <c r="Z2108" t="s">
        <v>589</v>
      </c>
    </row>
    <row r="2109" spans="2:26" ht="60" hidden="1" outlineLevel="1" x14ac:dyDescent="0.25">
      <c r="B2109" s="48">
        <v>4</v>
      </c>
      <c r="C2109" s="49" t="s">
        <v>593</v>
      </c>
      <c r="D2109" s="50" t="s">
        <v>35</v>
      </c>
      <c r="E2109" s="51">
        <v>320</v>
      </c>
      <c r="F2109" s="48">
        <v>2019</v>
      </c>
      <c r="G2109" s="52" t="s">
        <v>36</v>
      </c>
      <c r="H2109" s="53"/>
      <c r="I2109" s="54">
        <v>742.50000000000011</v>
      </c>
      <c r="J2109" s="53"/>
      <c r="K2109" s="54">
        <v>558.14</v>
      </c>
      <c r="L2109" s="53"/>
      <c r="M2109" s="54">
        <v>669.06</v>
      </c>
      <c r="N2109" s="54">
        <f>IF(F2109=2017,H2109*I2109+J2109*K2109+L2109*M2109,0)</f>
        <v>0</v>
      </c>
      <c r="O2109" s="54">
        <f>IF(F2109=2018,H2109*I2109+J2109*K2109+L2109*M2109,0)</f>
        <v>0</v>
      </c>
      <c r="P2109" s="54">
        <f>IF(F2109=2019,H2109*I2109+J2109*K2109+L2109*M2109,0)</f>
        <v>0</v>
      </c>
      <c r="Q2109">
        <f>H2109*I2109</f>
        <v>0</v>
      </c>
      <c r="R2109">
        <f>J2109*K2109</f>
        <v>0</v>
      </c>
      <c r="S2109">
        <f>L2109*M2109</f>
        <v>0</v>
      </c>
      <c r="Y2109" t="s">
        <v>52</v>
      </c>
      <c r="Z2109" t="s">
        <v>589</v>
      </c>
    </row>
    <row r="2110" spans="2:26" hidden="1" outlineLevel="1" x14ac:dyDescent="0.25">
      <c r="Z2110" t="s">
        <v>589</v>
      </c>
    </row>
    <row r="2111" spans="2:26" ht="18.75" hidden="1" outlineLevel="1" x14ac:dyDescent="0.25">
      <c r="B2111" s="39" t="s">
        <v>68</v>
      </c>
      <c r="C2111" s="40"/>
      <c r="D2111" s="55"/>
      <c r="E2111" s="41"/>
      <c r="F2111" s="56"/>
      <c r="G2111" s="40"/>
      <c r="H2111" s="41"/>
      <c r="I2111" s="42"/>
      <c r="J2111" s="56"/>
      <c r="K2111" s="42"/>
      <c r="L2111" s="41"/>
      <c r="M2111" s="42"/>
      <c r="N2111" s="41"/>
      <c r="O2111" s="41"/>
      <c r="P2111" s="56"/>
      <c r="Z2111" t="s">
        <v>589</v>
      </c>
    </row>
    <row r="2112" spans="2:26" ht="51" hidden="1" outlineLevel="1" x14ac:dyDescent="0.25">
      <c r="B2112" s="43" t="s">
        <v>23</v>
      </c>
      <c r="C2112" s="44" t="s">
        <v>24</v>
      </c>
      <c r="D2112" s="44" t="s">
        <v>25</v>
      </c>
      <c r="E2112" s="44" t="s">
        <v>26</v>
      </c>
      <c r="F2112" s="44" t="s">
        <v>27</v>
      </c>
      <c r="G2112" s="44" t="s">
        <v>28</v>
      </c>
      <c r="H2112" s="44" t="s">
        <v>69</v>
      </c>
      <c r="I2112" s="45" t="s">
        <v>69</v>
      </c>
      <c r="J2112" s="44" t="s">
        <v>622</v>
      </c>
      <c r="K2112" s="45" t="s">
        <v>70</v>
      </c>
      <c r="L2112" s="44" t="s">
        <v>623</v>
      </c>
      <c r="M2112" s="45" t="s">
        <v>71</v>
      </c>
      <c r="N2112" s="46">
        <v>2017</v>
      </c>
      <c r="O2112" s="46">
        <v>2018</v>
      </c>
      <c r="P2112" s="47">
        <v>2019</v>
      </c>
      <c r="Z2112" t="s">
        <v>589</v>
      </c>
    </row>
    <row r="2113" spans="2:26" ht="18.75" hidden="1" outlineLevel="1" x14ac:dyDescent="0.25">
      <c r="B2113" s="93" t="s">
        <v>33</v>
      </c>
      <c r="C2113" s="94"/>
      <c r="D2113" s="94"/>
      <c r="E2113" s="94"/>
      <c r="F2113" s="94"/>
      <c r="G2113" s="94"/>
      <c r="H2113" s="94"/>
      <c r="I2113" s="94"/>
      <c r="J2113" s="94"/>
      <c r="K2113" s="94"/>
      <c r="L2113" s="94"/>
      <c r="M2113" s="94"/>
      <c r="N2113" s="94"/>
      <c r="O2113" s="94"/>
      <c r="P2113" s="95"/>
      <c r="Z2113" t="s">
        <v>589</v>
      </c>
    </row>
    <row r="2114" spans="2:26" ht="30" hidden="1" outlineLevel="1" x14ac:dyDescent="0.25">
      <c r="B2114" s="48">
        <v>1</v>
      </c>
      <c r="C2114" s="49" t="s">
        <v>34</v>
      </c>
      <c r="D2114" s="50" t="s">
        <v>72</v>
      </c>
      <c r="E2114" s="51"/>
      <c r="F2114" s="48">
        <v>2017</v>
      </c>
      <c r="G2114" s="52" t="s">
        <v>73</v>
      </c>
      <c r="H2114" s="57" t="s">
        <v>69</v>
      </c>
      <c r="I2114" s="58" t="s">
        <v>69</v>
      </c>
      <c r="J2114" s="53"/>
      <c r="K2114" s="54">
        <v>671</v>
      </c>
      <c r="L2114" s="53"/>
      <c r="M2114" s="54">
        <v>804</v>
      </c>
      <c r="N2114" s="59">
        <f t="shared" ref="N2114:N2119" si="497">IF(F2114=2017,J2114*K2114+L2114*M2114,0)</f>
        <v>0</v>
      </c>
      <c r="O2114" s="54">
        <f t="shared" ref="O2114:O2119" si="498">IF(F2114=2018,J2114*K2114+L2114*M2114,0)</f>
        <v>0</v>
      </c>
      <c r="P2114" s="54">
        <f t="shared" ref="P2114:P2119" si="499">IF(F2114=2019,J2114*K2114+L2114*M2114,0)</f>
        <v>0</v>
      </c>
      <c r="T2114">
        <f t="shared" ref="T2114:T2119" si="500">J2114*K2114</f>
        <v>0</v>
      </c>
      <c r="U2114">
        <f t="shared" ref="U2114:U2119" si="501">L2114*M2114</f>
        <v>0</v>
      </c>
      <c r="Y2114" t="s">
        <v>74</v>
      </c>
      <c r="Z2114" t="s">
        <v>589</v>
      </c>
    </row>
    <row r="2115" spans="2:26" ht="45" hidden="1" outlineLevel="1" x14ac:dyDescent="0.25">
      <c r="B2115" s="48">
        <v>2</v>
      </c>
      <c r="C2115" s="49" t="s">
        <v>284</v>
      </c>
      <c r="D2115" s="50" t="s">
        <v>72</v>
      </c>
      <c r="E2115" s="51"/>
      <c r="F2115" s="48">
        <v>2017</v>
      </c>
      <c r="G2115" s="52" t="s">
        <v>73</v>
      </c>
      <c r="H2115" s="57" t="s">
        <v>69</v>
      </c>
      <c r="I2115" s="58" t="s">
        <v>69</v>
      </c>
      <c r="J2115" s="53"/>
      <c r="K2115" s="54">
        <v>696</v>
      </c>
      <c r="L2115" s="53"/>
      <c r="M2115" s="54">
        <v>835</v>
      </c>
      <c r="N2115" s="59">
        <f t="shared" si="497"/>
        <v>0</v>
      </c>
      <c r="O2115" s="54">
        <f t="shared" si="498"/>
        <v>0</v>
      </c>
      <c r="P2115" s="54">
        <f t="shared" si="499"/>
        <v>0</v>
      </c>
      <c r="T2115">
        <f t="shared" si="500"/>
        <v>0</v>
      </c>
      <c r="U2115">
        <f t="shared" si="501"/>
        <v>0</v>
      </c>
      <c r="Y2115" t="s">
        <v>52</v>
      </c>
      <c r="Z2115" t="s">
        <v>589</v>
      </c>
    </row>
    <row r="2116" spans="2:26" ht="30" hidden="1" outlineLevel="1" x14ac:dyDescent="0.25">
      <c r="B2116" s="48">
        <v>3</v>
      </c>
      <c r="C2116" s="49" t="s">
        <v>184</v>
      </c>
      <c r="D2116" s="50" t="s">
        <v>72</v>
      </c>
      <c r="E2116" s="51"/>
      <c r="F2116" s="48">
        <v>2017</v>
      </c>
      <c r="G2116" s="52" t="s">
        <v>73</v>
      </c>
      <c r="H2116" s="57" t="s">
        <v>69</v>
      </c>
      <c r="I2116" s="58" t="s">
        <v>69</v>
      </c>
      <c r="J2116" s="53"/>
      <c r="K2116" s="54">
        <v>656</v>
      </c>
      <c r="L2116" s="53"/>
      <c r="M2116" s="54">
        <v>786</v>
      </c>
      <c r="N2116" s="59">
        <f t="shared" si="497"/>
        <v>0</v>
      </c>
      <c r="O2116" s="54">
        <f t="shared" si="498"/>
        <v>0</v>
      </c>
      <c r="P2116" s="54">
        <f t="shared" si="499"/>
        <v>0</v>
      </c>
      <c r="T2116">
        <f t="shared" si="500"/>
        <v>0</v>
      </c>
      <c r="U2116">
        <f t="shared" si="501"/>
        <v>0</v>
      </c>
      <c r="Y2116" t="s">
        <v>297</v>
      </c>
      <c r="Z2116" t="s">
        <v>589</v>
      </c>
    </row>
    <row r="2117" spans="2:26" ht="30" hidden="1" outlineLevel="1" x14ac:dyDescent="0.25">
      <c r="B2117" s="48">
        <v>4</v>
      </c>
      <c r="C2117" s="49" t="s">
        <v>287</v>
      </c>
      <c r="D2117" s="50" t="s">
        <v>72</v>
      </c>
      <c r="E2117" s="51"/>
      <c r="F2117" s="48">
        <v>2018</v>
      </c>
      <c r="G2117" s="52" t="s">
        <v>73</v>
      </c>
      <c r="H2117" s="57" t="s">
        <v>69</v>
      </c>
      <c r="I2117" s="58" t="s">
        <v>69</v>
      </c>
      <c r="J2117" s="53"/>
      <c r="K2117" s="54">
        <v>698</v>
      </c>
      <c r="L2117" s="53"/>
      <c r="M2117" s="54">
        <v>836</v>
      </c>
      <c r="N2117" s="59">
        <f t="shared" si="497"/>
        <v>0</v>
      </c>
      <c r="O2117" s="54">
        <f t="shared" si="498"/>
        <v>0</v>
      </c>
      <c r="P2117" s="54">
        <f t="shared" si="499"/>
        <v>0</v>
      </c>
      <c r="T2117">
        <f t="shared" si="500"/>
        <v>0</v>
      </c>
      <c r="U2117">
        <f t="shared" si="501"/>
        <v>0</v>
      </c>
      <c r="Y2117" t="s">
        <v>52</v>
      </c>
      <c r="Z2117" t="s">
        <v>589</v>
      </c>
    </row>
    <row r="2118" spans="2:26" ht="30" hidden="1" outlineLevel="1" x14ac:dyDescent="0.25">
      <c r="B2118" s="48">
        <v>5</v>
      </c>
      <c r="C2118" s="49" t="s">
        <v>290</v>
      </c>
      <c r="D2118" s="50" t="s">
        <v>72</v>
      </c>
      <c r="E2118" s="51"/>
      <c r="F2118" s="48">
        <v>2017</v>
      </c>
      <c r="G2118" s="52" t="s">
        <v>73</v>
      </c>
      <c r="H2118" s="57" t="s">
        <v>69</v>
      </c>
      <c r="I2118" s="58" t="s">
        <v>69</v>
      </c>
      <c r="J2118" s="53"/>
      <c r="K2118" s="54">
        <v>771</v>
      </c>
      <c r="L2118" s="53"/>
      <c r="M2118" s="54">
        <v>925</v>
      </c>
      <c r="N2118" s="59">
        <f t="shared" si="497"/>
        <v>0</v>
      </c>
      <c r="O2118" s="54">
        <f t="shared" si="498"/>
        <v>0</v>
      </c>
      <c r="P2118" s="54">
        <f t="shared" si="499"/>
        <v>0</v>
      </c>
      <c r="T2118">
        <f t="shared" si="500"/>
        <v>0</v>
      </c>
      <c r="U2118">
        <f t="shared" si="501"/>
        <v>0</v>
      </c>
      <c r="Y2118" t="s">
        <v>298</v>
      </c>
      <c r="Z2118" t="s">
        <v>589</v>
      </c>
    </row>
    <row r="2119" spans="2:26" ht="30" hidden="1" outlineLevel="1" x14ac:dyDescent="0.25">
      <c r="B2119" s="48">
        <v>6</v>
      </c>
      <c r="C2119" s="49" t="s">
        <v>394</v>
      </c>
      <c r="D2119" s="50" t="s">
        <v>72</v>
      </c>
      <c r="E2119" s="51"/>
      <c r="F2119" s="48">
        <v>2017</v>
      </c>
      <c r="G2119" s="52" t="s">
        <v>73</v>
      </c>
      <c r="H2119" s="57" t="s">
        <v>69</v>
      </c>
      <c r="I2119" s="58" t="s">
        <v>69</v>
      </c>
      <c r="J2119" s="53"/>
      <c r="K2119" s="54">
        <v>577</v>
      </c>
      <c r="L2119" s="53"/>
      <c r="M2119" s="54">
        <v>692</v>
      </c>
      <c r="N2119" s="59">
        <f t="shared" si="497"/>
        <v>0</v>
      </c>
      <c r="O2119" s="54">
        <f t="shared" si="498"/>
        <v>0</v>
      </c>
      <c r="P2119" s="54">
        <f t="shared" si="499"/>
        <v>0</v>
      </c>
      <c r="T2119">
        <f t="shared" si="500"/>
        <v>0</v>
      </c>
      <c r="U2119">
        <f t="shared" si="501"/>
        <v>0</v>
      </c>
      <c r="Y2119" t="s">
        <v>244</v>
      </c>
      <c r="Z2119" t="s">
        <v>589</v>
      </c>
    </row>
    <row r="2120" spans="2:26" ht="18.75" hidden="1" outlineLevel="1" x14ac:dyDescent="0.25">
      <c r="B2120" s="93" t="s">
        <v>48</v>
      </c>
      <c r="C2120" s="94"/>
      <c r="D2120" s="94"/>
      <c r="E2120" s="94"/>
      <c r="F2120" s="94"/>
      <c r="G2120" s="94"/>
      <c r="H2120" s="94"/>
      <c r="I2120" s="94"/>
      <c r="J2120" s="94"/>
      <c r="K2120" s="94"/>
      <c r="L2120" s="94"/>
      <c r="M2120" s="94"/>
      <c r="N2120" s="94"/>
      <c r="O2120" s="94"/>
      <c r="P2120" s="95"/>
      <c r="Z2120" t="s">
        <v>589</v>
      </c>
    </row>
    <row r="2121" spans="2:26" ht="75" hidden="1" outlineLevel="1" x14ac:dyDescent="0.25">
      <c r="B2121" s="48">
        <v>1</v>
      </c>
      <c r="C2121" s="49" t="s">
        <v>590</v>
      </c>
      <c r="D2121" s="50" t="s">
        <v>72</v>
      </c>
      <c r="E2121" s="51"/>
      <c r="F2121" s="48">
        <v>2019</v>
      </c>
      <c r="G2121" s="52" t="s">
        <v>73</v>
      </c>
      <c r="H2121" s="57" t="s">
        <v>69</v>
      </c>
      <c r="I2121" s="58" t="s">
        <v>69</v>
      </c>
      <c r="J2121" s="53"/>
      <c r="K2121" s="54">
        <v>698</v>
      </c>
      <c r="L2121" s="53"/>
      <c r="M2121" s="54">
        <v>836</v>
      </c>
      <c r="N2121" s="59">
        <f>IF(F2121=2017,J2121*K2121+L2121*M2121,0)</f>
        <v>0</v>
      </c>
      <c r="O2121" s="54">
        <f>IF(F2121=2018,J2121*K2121+L2121*M2121,0)</f>
        <v>0</v>
      </c>
      <c r="P2121" s="54">
        <f>IF(F2121=2019,J2121*K2121+L2121*M2121,0)</f>
        <v>0</v>
      </c>
      <c r="T2121">
        <f>J2121*K2121</f>
        <v>0</v>
      </c>
      <c r="U2121">
        <f>L2121*M2121</f>
        <v>0</v>
      </c>
      <c r="Y2121" t="s">
        <v>52</v>
      </c>
      <c r="Z2121" t="s">
        <v>589</v>
      </c>
    </row>
    <row r="2122" spans="2:26" ht="75" hidden="1" outlineLevel="1" x14ac:dyDescent="0.25">
      <c r="B2122" s="48">
        <v>2</v>
      </c>
      <c r="C2122" s="49" t="s">
        <v>591</v>
      </c>
      <c r="D2122" s="50" t="s">
        <v>72</v>
      </c>
      <c r="E2122" s="51"/>
      <c r="F2122" s="48">
        <v>2019</v>
      </c>
      <c r="G2122" s="52" t="s">
        <v>73</v>
      </c>
      <c r="H2122" s="57" t="s">
        <v>69</v>
      </c>
      <c r="I2122" s="58" t="s">
        <v>69</v>
      </c>
      <c r="J2122" s="53"/>
      <c r="K2122" s="54">
        <v>698</v>
      </c>
      <c r="L2122" s="53"/>
      <c r="M2122" s="54">
        <v>836</v>
      </c>
      <c r="N2122" s="59">
        <f>IF(F2122=2017,J2122*K2122+L2122*M2122,0)</f>
        <v>0</v>
      </c>
      <c r="O2122" s="54">
        <f>IF(F2122=2018,J2122*K2122+L2122*M2122,0)</f>
        <v>0</v>
      </c>
      <c r="P2122" s="54">
        <f>IF(F2122=2019,J2122*K2122+L2122*M2122,0)</f>
        <v>0</v>
      </c>
      <c r="T2122">
        <f>J2122*K2122</f>
        <v>0</v>
      </c>
      <c r="U2122">
        <f>L2122*M2122</f>
        <v>0</v>
      </c>
      <c r="Y2122" t="s">
        <v>52</v>
      </c>
      <c r="Z2122" t="s">
        <v>589</v>
      </c>
    </row>
    <row r="2123" spans="2:26" ht="90" hidden="1" outlineLevel="1" x14ac:dyDescent="0.25">
      <c r="B2123" s="48">
        <v>3</v>
      </c>
      <c r="C2123" s="49" t="s">
        <v>592</v>
      </c>
      <c r="D2123" s="50" t="s">
        <v>72</v>
      </c>
      <c r="E2123" s="51"/>
      <c r="F2123" s="48">
        <v>2019</v>
      </c>
      <c r="G2123" s="52" t="s">
        <v>73</v>
      </c>
      <c r="H2123" s="57" t="s">
        <v>69</v>
      </c>
      <c r="I2123" s="58" t="s">
        <v>69</v>
      </c>
      <c r="J2123" s="53"/>
      <c r="K2123" s="54">
        <v>698</v>
      </c>
      <c r="L2123" s="53"/>
      <c r="M2123" s="54">
        <v>836</v>
      </c>
      <c r="N2123" s="59">
        <f>IF(F2123=2017,J2123*K2123+L2123*M2123,0)</f>
        <v>0</v>
      </c>
      <c r="O2123" s="54">
        <f>IF(F2123=2018,J2123*K2123+L2123*M2123,0)</f>
        <v>0</v>
      </c>
      <c r="P2123" s="54">
        <f>IF(F2123=2019,J2123*K2123+L2123*M2123,0)</f>
        <v>0</v>
      </c>
      <c r="T2123">
        <f>J2123*K2123</f>
        <v>0</v>
      </c>
      <c r="U2123">
        <f>L2123*M2123</f>
        <v>0</v>
      </c>
      <c r="Y2123" t="s">
        <v>52</v>
      </c>
      <c r="Z2123" t="s">
        <v>589</v>
      </c>
    </row>
    <row r="2124" spans="2:26" ht="60" hidden="1" outlineLevel="1" x14ac:dyDescent="0.25">
      <c r="B2124" s="48">
        <v>4</v>
      </c>
      <c r="C2124" s="49" t="s">
        <v>593</v>
      </c>
      <c r="D2124" s="50" t="s">
        <v>72</v>
      </c>
      <c r="E2124" s="51"/>
      <c r="F2124" s="48">
        <v>2019</v>
      </c>
      <c r="G2124" s="52" t="s">
        <v>73</v>
      </c>
      <c r="H2124" s="57" t="s">
        <v>69</v>
      </c>
      <c r="I2124" s="58" t="s">
        <v>69</v>
      </c>
      <c r="J2124" s="53"/>
      <c r="K2124" s="54">
        <v>698</v>
      </c>
      <c r="L2124" s="53"/>
      <c r="M2124" s="54">
        <v>836</v>
      </c>
      <c r="N2124" s="59">
        <f>IF(F2124=2017,J2124*K2124+L2124*M2124,0)</f>
        <v>0</v>
      </c>
      <c r="O2124" s="54">
        <f>IF(F2124=2018,J2124*K2124+L2124*M2124,0)</f>
        <v>0</v>
      </c>
      <c r="P2124" s="54">
        <f>IF(F2124=2019,J2124*K2124+L2124*M2124,0)</f>
        <v>0</v>
      </c>
      <c r="T2124">
        <f>J2124*K2124</f>
        <v>0</v>
      </c>
      <c r="U2124">
        <f>L2124*M2124</f>
        <v>0</v>
      </c>
      <c r="Y2124" t="s">
        <v>52</v>
      </c>
      <c r="Z2124" t="s">
        <v>589</v>
      </c>
    </row>
    <row r="2125" spans="2:26" hidden="1" outlineLevel="1" x14ac:dyDescent="0.25">
      <c r="Z2125" t="s">
        <v>589</v>
      </c>
    </row>
    <row r="2126" spans="2:26" ht="18.75" hidden="1" outlineLevel="1" x14ac:dyDescent="0.25">
      <c r="B2126" s="39" t="s">
        <v>79</v>
      </c>
      <c r="C2126" s="40"/>
      <c r="D2126" s="55"/>
      <c r="E2126" s="41"/>
      <c r="F2126" s="56"/>
      <c r="G2126" s="40"/>
      <c r="H2126" s="41"/>
      <c r="I2126" s="42"/>
      <c r="J2126" s="56"/>
      <c r="K2126" s="42"/>
      <c r="L2126" s="41"/>
      <c r="M2126" s="42"/>
      <c r="N2126" s="41"/>
      <c r="O2126" s="41"/>
      <c r="P2126" s="56"/>
      <c r="Z2126" t="s">
        <v>589</v>
      </c>
    </row>
    <row r="2127" spans="2:26" ht="38.25" hidden="1" outlineLevel="1" x14ac:dyDescent="0.25">
      <c r="B2127" s="43" t="s">
        <v>23</v>
      </c>
      <c r="C2127" s="44" t="s">
        <v>24</v>
      </c>
      <c r="D2127" s="44" t="s">
        <v>25</v>
      </c>
      <c r="E2127" s="44" t="s">
        <v>26</v>
      </c>
      <c r="F2127" s="44" t="s">
        <v>27</v>
      </c>
      <c r="G2127" s="44" t="s">
        <v>28</v>
      </c>
      <c r="H2127" s="44" t="s">
        <v>69</v>
      </c>
      <c r="I2127" s="45" t="s">
        <v>69</v>
      </c>
      <c r="J2127" s="44" t="s">
        <v>80</v>
      </c>
      <c r="K2127" s="45" t="s">
        <v>81</v>
      </c>
      <c r="L2127" s="44" t="s">
        <v>82</v>
      </c>
      <c r="M2127" s="45" t="s">
        <v>83</v>
      </c>
      <c r="N2127" s="46">
        <v>2017</v>
      </c>
      <c r="O2127" s="46">
        <v>2018</v>
      </c>
      <c r="P2127" s="47">
        <v>2019</v>
      </c>
      <c r="Z2127" t="s">
        <v>589</v>
      </c>
    </row>
    <row r="2128" spans="2:26" ht="30" hidden="1" outlineLevel="1" x14ac:dyDescent="0.25">
      <c r="B2128" s="48">
        <v>1</v>
      </c>
      <c r="C2128" s="49" t="s">
        <v>594</v>
      </c>
      <c r="D2128" s="50" t="s">
        <v>85</v>
      </c>
      <c r="E2128" s="51"/>
      <c r="F2128" s="48">
        <v>2019</v>
      </c>
      <c r="G2128" s="52" t="s">
        <v>85</v>
      </c>
      <c r="H2128" s="57" t="s">
        <v>69</v>
      </c>
      <c r="I2128" s="58" t="s">
        <v>69</v>
      </c>
      <c r="J2128" s="53"/>
      <c r="K2128" s="54">
        <v>2700</v>
      </c>
      <c r="L2128" s="53"/>
      <c r="M2128" s="54">
        <v>3600</v>
      </c>
      <c r="N2128" s="59">
        <f>IF(F2128=2017,J2128*K2128+L2128*M2128,0)</f>
        <v>0</v>
      </c>
      <c r="O2128" s="54">
        <f>IF(F2128=2018,J2128*K2128+L2128*M2128,0)</f>
        <v>0</v>
      </c>
      <c r="P2128" s="54">
        <f>IF(F2128=2019,J2128*K2128+L2128*M2128,0)</f>
        <v>0</v>
      </c>
      <c r="V2128">
        <f>J2128*K2128</f>
        <v>0</v>
      </c>
      <c r="W2128">
        <f>L2128*M2128</f>
        <v>0</v>
      </c>
      <c r="Y2128" t="s">
        <v>52</v>
      </c>
      <c r="Z2128" t="s">
        <v>589</v>
      </c>
    </row>
    <row r="2129" spans="26:26" hidden="1" outlineLevel="1" x14ac:dyDescent="0.25">
      <c r="Z2129" t="s">
        <v>589</v>
      </c>
    </row>
  </sheetData>
  <mergeCells count="410">
    <mergeCell ref="B1:P1"/>
    <mergeCell ref="K2:M3"/>
    <mergeCell ref="N2:P2"/>
    <mergeCell ref="K4:M4"/>
    <mergeCell ref="B6:D14"/>
    <mergeCell ref="E6:F6"/>
    <mergeCell ref="E7:F14"/>
    <mergeCell ref="N7:N14"/>
    <mergeCell ref="O7:O14"/>
    <mergeCell ref="P7:P14"/>
    <mergeCell ref="B15:P15"/>
    <mergeCell ref="B23:P23"/>
    <mergeCell ref="B30:P30"/>
    <mergeCell ref="B43:P43"/>
    <mergeCell ref="B49:P49"/>
    <mergeCell ref="B62:D70"/>
    <mergeCell ref="E62:F62"/>
    <mergeCell ref="E63:F70"/>
    <mergeCell ref="N63:N70"/>
    <mergeCell ref="O63:O70"/>
    <mergeCell ref="B115:P115"/>
    <mergeCell ref="B128:P128"/>
    <mergeCell ref="B141:D149"/>
    <mergeCell ref="E141:F141"/>
    <mergeCell ref="E142:F149"/>
    <mergeCell ref="N142:N149"/>
    <mergeCell ref="O142:O149"/>
    <mergeCell ref="P142:P149"/>
    <mergeCell ref="P63:P70"/>
    <mergeCell ref="B71:P71"/>
    <mergeCell ref="B79:P79"/>
    <mergeCell ref="B86:P86"/>
    <mergeCell ref="B101:P101"/>
    <mergeCell ref="B111:P111"/>
    <mergeCell ref="B150:P150"/>
    <mergeCell ref="B158:P158"/>
    <mergeCell ref="B167:P167"/>
    <mergeCell ref="B179:P179"/>
    <mergeCell ref="B188:P188"/>
    <mergeCell ref="B203:D211"/>
    <mergeCell ref="E203:F203"/>
    <mergeCell ref="E204:F211"/>
    <mergeCell ref="N204:N211"/>
    <mergeCell ref="O204:O211"/>
    <mergeCell ref="B256:D264"/>
    <mergeCell ref="E256:F256"/>
    <mergeCell ref="E257:F264"/>
    <mergeCell ref="N257:N264"/>
    <mergeCell ref="O257:O264"/>
    <mergeCell ref="P257:P264"/>
    <mergeCell ref="P204:P211"/>
    <mergeCell ref="B212:P212"/>
    <mergeCell ref="B220:P220"/>
    <mergeCell ref="B229:P229"/>
    <mergeCell ref="B237:P237"/>
    <mergeCell ref="B245:P245"/>
    <mergeCell ref="B307:P307"/>
    <mergeCell ref="B317:D325"/>
    <mergeCell ref="E317:F317"/>
    <mergeCell ref="E318:F325"/>
    <mergeCell ref="N318:N325"/>
    <mergeCell ref="O318:O325"/>
    <mergeCell ref="P318:P325"/>
    <mergeCell ref="B265:P265"/>
    <mergeCell ref="B273:P273"/>
    <mergeCell ref="B276:P276"/>
    <mergeCell ref="B287:P287"/>
    <mergeCell ref="B294:P294"/>
    <mergeCell ref="B297:P297"/>
    <mergeCell ref="B326:P326"/>
    <mergeCell ref="B334:P334"/>
    <mergeCell ref="B341:P341"/>
    <mergeCell ref="B351:P351"/>
    <mergeCell ref="B357:P357"/>
    <mergeCell ref="B369:D377"/>
    <mergeCell ref="E369:F369"/>
    <mergeCell ref="E370:F377"/>
    <mergeCell ref="N370:N377"/>
    <mergeCell ref="O370:O377"/>
    <mergeCell ref="B418:D426"/>
    <mergeCell ref="E418:F418"/>
    <mergeCell ref="E419:F426"/>
    <mergeCell ref="N419:N426"/>
    <mergeCell ref="O419:O426"/>
    <mergeCell ref="P419:P426"/>
    <mergeCell ref="P370:P377"/>
    <mergeCell ref="B378:P378"/>
    <mergeCell ref="B386:P386"/>
    <mergeCell ref="B393:P393"/>
    <mergeCell ref="B401:P401"/>
    <mergeCell ref="B407:P407"/>
    <mergeCell ref="B475:P475"/>
    <mergeCell ref="B485:D493"/>
    <mergeCell ref="E485:F485"/>
    <mergeCell ref="E486:F493"/>
    <mergeCell ref="N486:N493"/>
    <mergeCell ref="O486:O493"/>
    <mergeCell ref="P486:P493"/>
    <mergeCell ref="B427:P427"/>
    <mergeCell ref="B435:P435"/>
    <mergeCell ref="B440:P440"/>
    <mergeCell ref="B452:P452"/>
    <mergeCell ref="B459:P459"/>
    <mergeCell ref="B463:P463"/>
    <mergeCell ref="B547:P547"/>
    <mergeCell ref="B557:D565"/>
    <mergeCell ref="E557:F557"/>
    <mergeCell ref="E558:F565"/>
    <mergeCell ref="N558:N565"/>
    <mergeCell ref="O558:O565"/>
    <mergeCell ref="P558:P565"/>
    <mergeCell ref="B494:P494"/>
    <mergeCell ref="B502:P502"/>
    <mergeCell ref="B506:P506"/>
    <mergeCell ref="B522:P522"/>
    <mergeCell ref="B529:P529"/>
    <mergeCell ref="B533:P533"/>
    <mergeCell ref="B613:P613"/>
    <mergeCell ref="B623:D631"/>
    <mergeCell ref="E623:F623"/>
    <mergeCell ref="E624:F631"/>
    <mergeCell ref="N624:N631"/>
    <mergeCell ref="O624:O631"/>
    <mergeCell ref="P624:P631"/>
    <mergeCell ref="B566:P566"/>
    <mergeCell ref="B574:P574"/>
    <mergeCell ref="B578:P578"/>
    <mergeCell ref="B591:P591"/>
    <mergeCell ref="B599:P599"/>
    <mergeCell ref="B602:P602"/>
    <mergeCell ref="B632:P632"/>
    <mergeCell ref="B640:P640"/>
    <mergeCell ref="B648:P648"/>
    <mergeCell ref="B655:P655"/>
    <mergeCell ref="B662:P662"/>
    <mergeCell ref="B672:D680"/>
    <mergeCell ref="E672:F672"/>
    <mergeCell ref="E673:F680"/>
    <mergeCell ref="N673:N680"/>
    <mergeCell ref="O673:O680"/>
    <mergeCell ref="B725:D733"/>
    <mergeCell ref="E725:F725"/>
    <mergeCell ref="E726:F733"/>
    <mergeCell ref="N726:N733"/>
    <mergeCell ref="O726:O733"/>
    <mergeCell ref="P726:P733"/>
    <mergeCell ref="P673:P680"/>
    <mergeCell ref="B681:P681"/>
    <mergeCell ref="B689:P689"/>
    <mergeCell ref="B698:P698"/>
    <mergeCell ref="B706:P706"/>
    <mergeCell ref="B714:P714"/>
    <mergeCell ref="B734:P734"/>
    <mergeCell ref="B742:P742"/>
    <mergeCell ref="B753:P753"/>
    <mergeCell ref="B763:P763"/>
    <mergeCell ref="B772:P772"/>
    <mergeCell ref="B785:D793"/>
    <mergeCell ref="E785:F785"/>
    <mergeCell ref="E786:F793"/>
    <mergeCell ref="N786:N793"/>
    <mergeCell ref="O786:O793"/>
    <mergeCell ref="B837:D845"/>
    <mergeCell ref="E837:F837"/>
    <mergeCell ref="E838:F845"/>
    <mergeCell ref="N838:N845"/>
    <mergeCell ref="O838:O845"/>
    <mergeCell ref="P838:P845"/>
    <mergeCell ref="P786:P793"/>
    <mergeCell ref="B794:P794"/>
    <mergeCell ref="B802:P802"/>
    <mergeCell ref="B809:P809"/>
    <mergeCell ref="B819:P819"/>
    <mergeCell ref="B825:P825"/>
    <mergeCell ref="B891:P891"/>
    <mergeCell ref="B904:D912"/>
    <mergeCell ref="E904:F904"/>
    <mergeCell ref="E905:F912"/>
    <mergeCell ref="N905:N912"/>
    <mergeCell ref="O905:O912"/>
    <mergeCell ref="P905:P912"/>
    <mergeCell ref="B846:P846"/>
    <mergeCell ref="B854:P854"/>
    <mergeCell ref="B857:P857"/>
    <mergeCell ref="B868:P868"/>
    <mergeCell ref="B879:P879"/>
    <mergeCell ref="B882:P882"/>
    <mergeCell ref="B969:P969"/>
    <mergeCell ref="B981:D989"/>
    <mergeCell ref="E981:F981"/>
    <mergeCell ref="E982:F989"/>
    <mergeCell ref="N982:N989"/>
    <mergeCell ref="O982:O989"/>
    <mergeCell ref="P982:P989"/>
    <mergeCell ref="B913:P913"/>
    <mergeCell ref="B921:P921"/>
    <mergeCell ref="B928:P928"/>
    <mergeCell ref="B943:P943"/>
    <mergeCell ref="B952:P952"/>
    <mergeCell ref="B956:P956"/>
    <mergeCell ref="B1045:P1045"/>
    <mergeCell ref="B1055:D1063"/>
    <mergeCell ref="E1055:F1055"/>
    <mergeCell ref="E1056:F1063"/>
    <mergeCell ref="N1056:N1063"/>
    <mergeCell ref="O1056:O1063"/>
    <mergeCell ref="P1056:P1063"/>
    <mergeCell ref="B990:P990"/>
    <mergeCell ref="B998:P998"/>
    <mergeCell ref="B1005:P1005"/>
    <mergeCell ref="B1020:P1020"/>
    <mergeCell ref="B1028:P1028"/>
    <mergeCell ref="B1032:P1032"/>
    <mergeCell ref="B1064:P1064"/>
    <mergeCell ref="B1072:P1072"/>
    <mergeCell ref="B1081:P1081"/>
    <mergeCell ref="B1087:P1087"/>
    <mergeCell ref="B1095:P1095"/>
    <mergeCell ref="B1104:D1112"/>
    <mergeCell ref="E1104:F1104"/>
    <mergeCell ref="E1105:F1112"/>
    <mergeCell ref="N1105:N1112"/>
    <mergeCell ref="O1105:O1112"/>
    <mergeCell ref="B1170:D1178"/>
    <mergeCell ref="E1170:F1170"/>
    <mergeCell ref="E1171:F1178"/>
    <mergeCell ref="N1171:N1178"/>
    <mergeCell ref="O1171:O1178"/>
    <mergeCell ref="P1171:P1178"/>
    <mergeCell ref="P1105:P1112"/>
    <mergeCell ref="B1113:P1113"/>
    <mergeCell ref="B1121:P1121"/>
    <mergeCell ref="B1130:P1130"/>
    <mergeCell ref="B1145:P1145"/>
    <mergeCell ref="B1153:P1153"/>
    <mergeCell ref="B1235:P1235"/>
    <mergeCell ref="B1246:D1254"/>
    <mergeCell ref="E1246:F1246"/>
    <mergeCell ref="E1247:F1254"/>
    <mergeCell ref="N1247:N1254"/>
    <mergeCell ref="O1247:O1254"/>
    <mergeCell ref="P1247:P1254"/>
    <mergeCell ref="B1179:P1179"/>
    <mergeCell ref="B1187:P1187"/>
    <mergeCell ref="B1194:P1194"/>
    <mergeCell ref="B1209:P1209"/>
    <mergeCell ref="B1217:P1217"/>
    <mergeCell ref="B1221:P1221"/>
    <mergeCell ref="B1255:P1255"/>
    <mergeCell ref="B1263:P1263"/>
    <mergeCell ref="B1271:P1271"/>
    <mergeCell ref="B1278:P1278"/>
    <mergeCell ref="B1285:P1285"/>
    <mergeCell ref="B1295:D1303"/>
    <mergeCell ref="E1295:F1295"/>
    <mergeCell ref="E1296:F1303"/>
    <mergeCell ref="N1296:N1303"/>
    <mergeCell ref="O1296:O1303"/>
    <mergeCell ref="B1345:D1353"/>
    <mergeCell ref="E1345:F1345"/>
    <mergeCell ref="E1346:F1353"/>
    <mergeCell ref="N1346:N1353"/>
    <mergeCell ref="O1346:O1353"/>
    <mergeCell ref="P1346:P1353"/>
    <mergeCell ref="P1296:P1303"/>
    <mergeCell ref="B1304:P1304"/>
    <mergeCell ref="B1312:P1312"/>
    <mergeCell ref="B1321:P1321"/>
    <mergeCell ref="B1328:P1328"/>
    <mergeCell ref="B1335:P1335"/>
    <mergeCell ref="B1354:P1354"/>
    <mergeCell ref="B1362:P1362"/>
    <mergeCell ref="B1370:P1370"/>
    <mergeCell ref="B1377:P1377"/>
    <mergeCell ref="B1384:P1384"/>
    <mergeCell ref="B1394:D1402"/>
    <mergeCell ref="E1394:F1394"/>
    <mergeCell ref="E1395:F1402"/>
    <mergeCell ref="N1395:N1402"/>
    <mergeCell ref="O1395:O1402"/>
    <mergeCell ref="B1446:P1446"/>
    <mergeCell ref="B1459:P1459"/>
    <mergeCell ref="B1471:D1479"/>
    <mergeCell ref="E1471:F1471"/>
    <mergeCell ref="E1472:F1479"/>
    <mergeCell ref="N1472:N1479"/>
    <mergeCell ref="O1472:O1479"/>
    <mergeCell ref="P1472:P1479"/>
    <mergeCell ref="P1395:P1402"/>
    <mergeCell ref="B1403:P1403"/>
    <mergeCell ref="B1411:P1411"/>
    <mergeCell ref="B1418:P1418"/>
    <mergeCell ref="B1433:P1433"/>
    <mergeCell ref="B1442:P1442"/>
    <mergeCell ref="B1539:P1539"/>
    <mergeCell ref="B1554:D1562"/>
    <mergeCell ref="E1554:F1554"/>
    <mergeCell ref="E1555:F1562"/>
    <mergeCell ref="N1555:N1562"/>
    <mergeCell ref="O1555:O1562"/>
    <mergeCell ref="P1555:P1562"/>
    <mergeCell ref="B1480:P1480"/>
    <mergeCell ref="B1488:P1488"/>
    <mergeCell ref="B1495:P1495"/>
    <mergeCell ref="B1510:P1510"/>
    <mergeCell ref="B1522:P1522"/>
    <mergeCell ref="B1526:P1526"/>
    <mergeCell ref="B1610:P1610"/>
    <mergeCell ref="B1624:D1632"/>
    <mergeCell ref="E1624:F1624"/>
    <mergeCell ref="E1625:F1632"/>
    <mergeCell ref="N1625:N1632"/>
    <mergeCell ref="O1625:O1632"/>
    <mergeCell ref="P1625:P1632"/>
    <mergeCell ref="B1563:P1563"/>
    <mergeCell ref="B1571:P1571"/>
    <mergeCell ref="B1575:P1575"/>
    <mergeCell ref="B1585:P1585"/>
    <mergeCell ref="B1598:P1598"/>
    <mergeCell ref="B1601:P1601"/>
    <mergeCell ref="B1676:P1676"/>
    <mergeCell ref="B1688:D1696"/>
    <mergeCell ref="E1688:F1688"/>
    <mergeCell ref="E1689:F1696"/>
    <mergeCell ref="N1689:N1696"/>
    <mergeCell ref="O1689:O1696"/>
    <mergeCell ref="P1689:P1696"/>
    <mergeCell ref="B1633:P1633"/>
    <mergeCell ref="B1641:P1641"/>
    <mergeCell ref="B1644:P1644"/>
    <mergeCell ref="B1654:P1654"/>
    <mergeCell ref="B1663:P1663"/>
    <mergeCell ref="B1666:P1666"/>
    <mergeCell ref="B1752:P1752"/>
    <mergeCell ref="B1763:D1771"/>
    <mergeCell ref="E1763:F1763"/>
    <mergeCell ref="E1764:F1771"/>
    <mergeCell ref="N1764:N1771"/>
    <mergeCell ref="O1764:O1771"/>
    <mergeCell ref="P1764:P1771"/>
    <mergeCell ref="B1697:P1697"/>
    <mergeCell ref="B1705:P1705"/>
    <mergeCell ref="B1712:P1712"/>
    <mergeCell ref="B1727:P1727"/>
    <mergeCell ref="B1735:P1735"/>
    <mergeCell ref="B1739:P1739"/>
    <mergeCell ref="B1822:P1822"/>
    <mergeCell ref="B1833:D1841"/>
    <mergeCell ref="E1833:F1833"/>
    <mergeCell ref="E1834:F1841"/>
    <mergeCell ref="N1834:N1841"/>
    <mergeCell ref="O1834:O1841"/>
    <mergeCell ref="P1834:P1841"/>
    <mergeCell ref="B1772:P1772"/>
    <mergeCell ref="B1780:P1780"/>
    <mergeCell ref="B1785:P1785"/>
    <mergeCell ref="B1798:P1798"/>
    <mergeCell ref="B1806:P1806"/>
    <mergeCell ref="B1810:P1810"/>
    <mergeCell ref="B1842:P1842"/>
    <mergeCell ref="B1850:P1850"/>
    <mergeCell ref="B1865:P1865"/>
    <mergeCell ref="B1872:P1872"/>
    <mergeCell ref="B1884:P1884"/>
    <mergeCell ref="B1894:D1902"/>
    <mergeCell ref="E1894:F1894"/>
    <mergeCell ref="E1895:F1902"/>
    <mergeCell ref="N1895:N1902"/>
    <mergeCell ref="O1895:O1902"/>
    <mergeCell ref="B1952:D1960"/>
    <mergeCell ref="E1952:F1952"/>
    <mergeCell ref="E1953:F1960"/>
    <mergeCell ref="N1953:N1960"/>
    <mergeCell ref="O1953:O1960"/>
    <mergeCell ref="P1953:P1960"/>
    <mergeCell ref="P1895:P1902"/>
    <mergeCell ref="B1903:P1903"/>
    <mergeCell ref="B1911:P1911"/>
    <mergeCell ref="B1924:P1924"/>
    <mergeCell ref="B1931:P1931"/>
    <mergeCell ref="B1942:P1942"/>
    <mergeCell ref="B2016:P2016"/>
    <mergeCell ref="B2027:D2035"/>
    <mergeCell ref="E2027:F2027"/>
    <mergeCell ref="E2028:F2035"/>
    <mergeCell ref="N2028:N2035"/>
    <mergeCell ref="O2028:O2035"/>
    <mergeCell ref="P2028:P2035"/>
    <mergeCell ref="B1961:P1961"/>
    <mergeCell ref="B1969:P1969"/>
    <mergeCell ref="B1972:P1972"/>
    <mergeCell ref="B1987:P1987"/>
    <mergeCell ref="B1999:P1999"/>
    <mergeCell ref="B2002:P2002"/>
    <mergeCell ref="P2081:P2088"/>
    <mergeCell ref="B2089:P2089"/>
    <mergeCell ref="B2097:P2097"/>
    <mergeCell ref="B2105:P2105"/>
    <mergeCell ref="B2113:P2113"/>
    <mergeCell ref="B2120:P2120"/>
    <mergeCell ref="B2036:P2036"/>
    <mergeCell ref="B2044:P2044"/>
    <mergeCell ref="B2052:P2052"/>
    <mergeCell ref="B2061:P2061"/>
    <mergeCell ref="B2068:P2068"/>
    <mergeCell ref="B2080:D2088"/>
    <mergeCell ref="E2080:F2080"/>
    <mergeCell ref="E2081:F2088"/>
    <mergeCell ref="N2081:N2088"/>
    <mergeCell ref="O2081:O2088"/>
  </mergeCells>
  <conditionalFormatting sqref="B6">
    <cfRule type="expression" dxfId="33" priority="34">
      <formula>$K$14&gt;0</formula>
    </cfRule>
  </conditionalFormatting>
  <conditionalFormatting sqref="B62">
    <cfRule type="expression" dxfId="32" priority="33">
      <formula>$K$70&gt;0</formula>
    </cfRule>
  </conditionalFormatting>
  <conditionalFormatting sqref="B141">
    <cfRule type="expression" dxfId="31" priority="32">
      <formula>$K$149&gt;0</formula>
    </cfRule>
  </conditionalFormatting>
  <conditionalFormatting sqref="B203">
    <cfRule type="expression" dxfId="30" priority="31">
      <formula>$K$211&gt;0</formula>
    </cfRule>
  </conditionalFormatting>
  <conditionalFormatting sqref="B256">
    <cfRule type="expression" dxfId="29" priority="30">
      <formula>$K$264&gt;0</formula>
    </cfRule>
  </conditionalFormatting>
  <conditionalFormatting sqref="B317">
    <cfRule type="expression" dxfId="28" priority="29">
      <formula>$K$325&gt;0</formula>
    </cfRule>
  </conditionalFormatting>
  <conditionalFormatting sqref="B369">
    <cfRule type="expression" dxfId="27" priority="28">
      <formula>$K$377&gt;0</formula>
    </cfRule>
  </conditionalFormatting>
  <conditionalFormatting sqref="B418">
    <cfRule type="expression" dxfId="26" priority="27">
      <formula>$K$426&gt;0</formula>
    </cfRule>
  </conditionalFormatting>
  <conditionalFormatting sqref="B485">
    <cfRule type="expression" dxfId="25" priority="26">
      <formula>$K$493&gt;0</formula>
    </cfRule>
  </conditionalFormatting>
  <conditionalFormatting sqref="B557">
    <cfRule type="expression" dxfId="24" priority="25">
      <formula>$K$565&gt;0</formula>
    </cfRule>
  </conditionalFormatting>
  <conditionalFormatting sqref="B623">
    <cfRule type="expression" dxfId="23" priority="24">
      <formula>$K$631&gt;0</formula>
    </cfRule>
  </conditionalFormatting>
  <conditionalFormatting sqref="B672">
    <cfRule type="expression" dxfId="22" priority="23">
      <formula>$K$680&gt;0</formula>
    </cfRule>
  </conditionalFormatting>
  <conditionalFormatting sqref="B725">
    <cfRule type="expression" dxfId="21" priority="22">
      <formula>$K$733&gt;0</formula>
    </cfRule>
  </conditionalFormatting>
  <conditionalFormatting sqref="B785">
    <cfRule type="expression" dxfId="20" priority="21">
      <formula>$K$793&gt;0</formula>
    </cfRule>
  </conditionalFormatting>
  <conditionalFormatting sqref="B837">
    <cfRule type="expression" dxfId="19" priority="20">
      <formula>$K$845&gt;0</formula>
    </cfRule>
  </conditionalFormatting>
  <conditionalFormatting sqref="B904">
    <cfRule type="expression" dxfId="18" priority="19">
      <formula>$K$912&gt;0</formula>
    </cfRule>
  </conditionalFormatting>
  <conditionalFormatting sqref="B981">
    <cfRule type="expression" dxfId="17" priority="18">
      <formula>$K$989&gt;0</formula>
    </cfRule>
  </conditionalFormatting>
  <conditionalFormatting sqref="B1055">
    <cfRule type="expression" dxfId="16" priority="17">
      <formula>$K$1063&gt;0</formula>
    </cfRule>
  </conditionalFormatting>
  <conditionalFormatting sqref="B1104">
    <cfRule type="expression" dxfId="15" priority="16">
      <formula>$K$1112&gt;0</formula>
    </cfRule>
  </conditionalFormatting>
  <conditionalFormatting sqref="B1170">
    <cfRule type="expression" dxfId="14" priority="15">
      <formula>$K$1178&gt;0</formula>
    </cfRule>
  </conditionalFormatting>
  <conditionalFormatting sqref="B1246">
    <cfRule type="expression" dxfId="13" priority="14">
      <formula>$K$1254&gt;0</formula>
    </cfRule>
  </conditionalFormatting>
  <conditionalFormatting sqref="B1295">
    <cfRule type="expression" dxfId="12" priority="13">
      <formula>$K$1303&gt;0</formula>
    </cfRule>
  </conditionalFormatting>
  <conditionalFormatting sqref="B1345">
    <cfRule type="expression" dxfId="11" priority="12">
      <formula>$K$1353&gt;0</formula>
    </cfRule>
  </conditionalFormatting>
  <conditionalFormatting sqref="B1394">
    <cfRule type="expression" dxfId="10" priority="11">
      <formula>$K$1402&gt;0</formula>
    </cfRule>
  </conditionalFormatting>
  <conditionalFormatting sqref="B1471">
    <cfRule type="expression" dxfId="9" priority="10">
      <formula>$K$1479&gt;0</formula>
    </cfRule>
  </conditionalFormatting>
  <conditionalFormatting sqref="B1554">
    <cfRule type="expression" dxfId="8" priority="9">
      <formula>$K$1562&gt;0</formula>
    </cfRule>
  </conditionalFormatting>
  <conditionalFormatting sqref="B1624">
    <cfRule type="expression" dxfId="7" priority="8">
      <formula>$K$1632&gt;0</formula>
    </cfRule>
  </conditionalFormatting>
  <conditionalFormatting sqref="B1688">
    <cfRule type="expression" dxfId="6" priority="7">
      <formula>$K$1696&gt;0</formula>
    </cfRule>
  </conditionalFormatting>
  <conditionalFormatting sqref="B1763">
    <cfRule type="expression" dxfId="5" priority="6">
      <formula>$K$1771&gt;0</formula>
    </cfRule>
  </conditionalFormatting>
  <conditionalFormatting sqref="B1833">
    <cfRule type="expression" dxfId="4" priority="5">
      <formula>$K$1841&gt;0</formula>
    </cfRule>
  </conditionalFormatting>
  <conditionalFormatting sqref="B1894">
    <cfRule type="expression" dxfId="3" priority="4">
      <formula>$K$1902&gt;0</formula>
    </cfRule>
  </conditionalFormatting>
  <conditionalFormatting sqref="B1952">
    <cfRule type="expression" dxfId="2" priority="3">
      <formula>$K$1960&gt;0</formula>
    </cfRule>
  </conditionalFormatting>
  <conditionalFormatting sqref="B2027">
    <cfRule type="expression" dxfId="1" priority="2">
      <formula>$K$2035&gt;0</formula>
    </cfRule>
  </conditionalFormatting>
  <conditionalFormatting sqref="B2080">
    <cfRule type="expression" dxfId="0" priority="1">
      <formula>$K$2088&gt;0</formula>
    </cfRule>
  </conditionalFormatting>
  <dataValidations count="8">
    <dataValidation type="whole" operator="greaterThanOrEqual" allowBlank="1" showInputMessage="1" showErrorMessage="1" errorTitle="Внимание!" error="Количество доступов _x000a_должно быть целым числом _x000a_(от 15 и выше)" promptTitle="Электронный практикум" prompt="Введите количество доступов к электронному практикуму_x000a_с лицензией на 3 года_x000a_(минимум 15)" sqref="J59 J138 J200 J253 J314 J366 J415 J482 J554 J620 J669 J722 J782 J834 J901 J978 J1052 J1101 J1167 J1243 J1292 J1342 J1391 J1468 J1551 J1621 J1685 J1760 J1830 J1891 J1949 J2024 J2077 J2128">
      <formula1>15</formula1>
    </dataValidation>
    <dataValidation type="whole" operator="greaterThanOrEqual" allowBlank="1" showInputMessage="1" showErrorMessage="1" errorTitle="Внимание!" error="Количество доступов _x000a_должно быть целым числом _x000a_(от 15 и выше)" promptTitle="Электронный практикум" prompt="Введите количество доступов к электронному практикуму_x000a_с лицензией на 5 лет_x000a_(минимум 15)" sqref="L59 L138 L200 L253 L314 L366 L415 L482 L554 L620 L669 L722 L782 L834 L901 L978 L1052 L1101 L1167 L1243 L1292 L1342 L1391 L1468 L1551 L1621 L1685 L1760 L1830 L1891 L1949 L2024 L2077 L2128">
      <formula1>15</formula1>
    </dataValidation>
    <dataValidation type="whole" operator="greaterThanOrEqual" allowBlank="1" showInputMessage="1" showErrorMessage="1" errorTitle="Внимание!" error="Количество доступов _x000a_должно быть целым числом _x000a_(от 15 и выше)" promptTitle="ЭУМК" prompt="Введите количество доступов ЭУМК_x000a_с лицензией на 3 года_x000a_(минимум 15)" sqref="J44:J48 J50:J55 J112:J114 J116:J127 J129:J134 J180:J187 J189:J196 J238:J244 J246:J249 J295:J296 J298:J306 J308:J310 J352:J356 J358:J362 J402:J406 J408:J411 J460:J462 J464:J474 J476:J478 J530:J532 J534:J546 J548:J550 J600:J601 J603:J612 J614:J616 J656:J661 J663:J665 J707:J713 J715:J718 J764:J771 J773:J778 J820:J824 J826:J830 J880:J881 J883:J890 J892:J897 J953:J955 J957:J968 J970:J974 J1029:J1031 J1033:J1044 J1046:J1048 J1088:J1094 J1096:J1097 J1146:J1152 J1154:J1163 J1218:J1220 J1222:J1234 J1236:J1239 J1279:J1284 J1286:J1288 J1329:J1334 J1336:J1338 J1378:J1383 J1385:J1387 J1443:J1445 J1447:J1458 J1460:J1464 J1523:J1525 J1527:J1538 J1540:J1547 J1599:J1600 J1602:J1609 J1611:J1617 J1664:J1665 J1667:J1675 J1677:J1681 J1736:J1738 J1740:J1751 J1753:J1756 J1807:J1809 J1811:J1821 J1823:J1826 J1873:J1883 J1885:J1887 J1932:J1941 J1943:J1945 J2000:J2001 J2003:J2015 J2017:J2020 J2062:J2067 J2069:J2073 J2114:J2119 J2121:J2124">
      <formula1>15</formula1>
    </dataValidation>
    <dataValidation type="whole" operator="greaterThanOrEqual" allowBlank="1" showInputMessage="1" showErrorMessage="1" errorTitle="Внимание!" error="Количество доступов _x000a_должно быть целым числом _x000a_(от 15 и выше)" promptTitle="ЭУМК" prompt="Введите количество доступов ЭУМК_x000a_с лицензией на 5 лет_x000a_(минимум 1)" sqref="L44:L48 L50:L55 L112:L114 L116:L127 L129:L134 L180:L187 L189:L196 L238:L244 L246:L249 L295:L296 L298:L306 L308:L310 L352:L356 L358:L362 L402:L406 L408:L411 L460:L462 L464:L474 L476:L478 L530:L532 L534:L546 L548:L550 L600:L601 L603:L612 L614:L616 L656:L661 L663:L665 L707:L713 L715:L718 L764:L771 L773:L778 L820:L824 L826:L830 L880:L881 L883:L890 L892:L897 L953:L955 L957:L968 L970:L974 L1029:L1031 L1033:L1044 L1046:L1048 L1088:L1094 L1096:L1097 L1146:L1152 L1154:L1163 L1218:L1220 L1222:L1234 L1236:L1239 L1279:L1284 L1286:L1288 L1329:L1334 L1336:L1338 L1378:L1383 L1385:L1387 L1443:L1445 L1447:L1458 L1460:L1464 L1523:L1525 L1527:L1538 L1540:L1547 L1599:L1600 L1602:L1609 L1611:L1617 L1664:L1665 L1667:L1675 L1677:L1681 L1736:L1738 L1740:L1751 L1753:L1756 L1807:L1809 L1811:L1821 L1823:L1826 L1873:L1883 L1885:L1887 L1932:L1941 L1943:L1945 L2000:L2001 L2003:L2015 L2017:L2020 L2062:L2067 L2069:L2073 L2114:L2119 L2121:L2124">
      <formula1>15</formula1>
    </dataValidation>
    <dataValidation type="whole" operator="greaterThanOrEqual" allowBlank="1" showInputMessage="1" showErrorMessage="1" errorTitle="Внимание!" error="Количество экземпляров печатного издания должно быть целым числом больше нуля." promptTitle="Печатное издание" prompt="Введите количество экземпляров _x000a_печатного издания_x000a_(минимум 1)" sqref="H24:H29 H31:H39 H80:H85 H87:H100 H102:H107 H159:H166 H168:H175 H221:H228 H230:H233 H274:H275 H277:H286 H288:H290 H335:H340 H342:H347 H387:H392 H394:H397 H436:H439 H441:H451 H453:H455 H503:H505 H507:H521 H523:H525 H575:H577 H579:H590 H592:H595 H641:H647 H649:H651 H690:H697 H699:H702 H743:H752 H754:H759 H803:H808 H810:H815 H855:H856 H858:H867 H869:H875 H922:H927 H929:H942 H944:H948 H999:H1004 H1006:H1019 H1021:H1024 H1073:H1080 H1082:H1083 H1122:H1129 H1131:H1141 H1188:H1193 H1195:H1208 H1210:H1213 H1264:H1270 H1272:H1274 H1313:H1320 H1322:H1324 H1363:H1369 H1371:H1373 H1412:H1417 H1419:H1432 H1434:H1438 H1489:H1494 H1496:H1509 H1511:H1518 H1572:H1574 H1576:H1584 H1586:H1594 H1642:H1643 H1645:H1653 H1655:H1659 H1706:H1711 H1713:H1726 H1728:H1731 H1781:H1784 H1786:H1797 H1799:H1802 H1851:H1864 H1866:H1868 H1912:H1923 H1925:H1927 H1970:H1971 H1973:H1986 H1988:H1995 H2045:H2051 H2053:H2057 H2098:H2104 H2106:H2109">
      <formula1>1</formula1>
    </dataValidation>
    <dataValidation type="whole" operator="greaterThanOrEqual" allowBlank="1" showInputMessage="1" showErrorMessage="1" errorTitle="Внимание!" error="Количество доступов _x000a_должно быть целым числом _x000a_(от 15 и выше)" promptTitle="Электронная Версия Издания (ЭВИ)" prompt="Введите количество доступов ЭВИ_x000a_с лицензией на 3 года_x000a_(минимум 15)" sqref="J24:J29 J31:J39 J80:J85 J87:J100 J102:J107 J159:J166 J168:J175 J221:J228 J230:J233 J274:J275 J277:J286 J288:J290 J335:J340 J342:J347 J387:J392 J394:J397 J436:J439 J441:J451 J453:J455 J503:J505 J507:J521 J523:J525 J575:J577 J579:J590 J592:J595 J641:J647 J649:J651 J690:J697 J699:J702 J743:J752 J754:J759 J803:J808 J810:J815 J855:J856 J858:J867 J869:J875 J922:J927 J929:J942 J944:J948 J999:J1004 J1006:J1019 J1021:J1024 J1073:J1080 J1082:J1083 J1122:J1129 J1131:J1141 J1188:J1193 J1195:J1208 J1210:J1213 J1264:J1270 J1272:J1274 J1313:J1320 J1322:J1324 J1363:J1369 J1371:J1373 J1412:J1417 J1419:J1432 J1434:J1438 J1489:J1494 J1496:J1509 J1511:J1518 J1572:J1574 J1576:J1584 J1586:J1594 J1642:J1643 J1645:J1653 J1655:J1659 J1706:J1711 J1713:J1726 J1728:J1731 J1781:J1784 J1786:J1797 J1799:J1802 J1851:J1864 J1866:J1868 J1912:J1923 J1925:J1927 J1970:J1971 J1973:J1986 J1988:J1995 J2045:J2051 J2053:J2057 J2098:J2104 J2106:J2109">
      <formula1>15</formula1>
    </dataValidation>
    <dataValidation type="whole" operator="greaterThanOrEqual" allowBlank="1" showInputMessage="1" showErrorMessage="1" errorTitle="Внимание!" error="Количество доступов _x000a_должно быть целым числом _x000a_(от 15 и выше)" promptTitle="Электронная Версия Издания (ЭВИ)" prompt="Введите количество доступов ЭВИ_x000a_с лицензией на 5 лет_x000a_(минимум 15)" sqref="L24:L29 L31:L39 L80:L85 L87:L100 L102:L107 L159:L166 L168:L175 L221:L228 L230:L233 L274:L275 L277:L286 L288:L290 L335:L340 L342:L347 L387:L392 L394:L397 L436:L439 L441:L451 L453:L455 L503:L505 L507:L521 L523:L525 L575:L577 L579:L590 L592:L595 L641:L647 L649:L651 L690:L697 L699:L702 L743:L752 L754:L759 L803:L808 L810:L815 L855:L856 L858:L867 L869:L875 L922:L927 L929:L942 L944:L948 L999:L1004 L1006:L1019 L1021:L1024 L1073:L1080 L1082:L1083 L1122:L1129 L1131:L1141 L1188:L1193 L1195:L1208 L1210:L1213 L1264:L1270 L1272:L1274 L1313:L1320 L1322:L1324 L1363:L1369 L1371:L1373 L1412:L1417 L1419:L1432 L1434:L1438 L1489:L1494 L1496:L1509 L1511:L1518 L1572:L1574 L1576:L1584 L1586:L1594 L1642:L1643 L1645:L1653 L1655:L1659 L1706:L1711 L1713:L1726 L1728:L1731 L1781:L1784 L1786:L1797 L1799:L1802 L1851:L1864 L1866:L1868 L1912:L1923 L1925:L1927 L1970:L1971 L1973:L1986 L1988:L1995 L2045:L2051 L2053:L2057 L2098:L2104 L2106:L2109">
      <formula1>15</formula1>
    </dataValidation>
    <dataValidation type="custom" allowBlank="1" showInputMessage="1" showErrorMessage="1" errorTitle="Внимание!" error="Редактирование этой ячейки не предусмотренно._x000a_Пожалуйста нажмите кнопку &quot;Отмена&quot; или &quot;Esc&quot;" sqref="B6:D20 G6:P20 E6:F6 E15:F20 B21:P23 B24:G29 I24:I29 K24:K29 M24:P29 B30:P30 B31:G39 I31:I39 K31:K39 M31:P39 B41:P43 M44:P48 K44:K48 B44:I48 B49:P49 M50:P55 K50:K55 B50:I55 B57:P58 M58:P59 K59 B59:I59 B62:D76 G62:P76 E62:F62 E71:F76 B77:P79 B80:G85 I80:I85 K80:K85 M80:P85 B86:P86 B87:G100 I87:I100 K87:K100 M87:P100 B101:P101 B102:G107 I102:I107 K102:K107 M102:P107 B109:P111 M112:P114 K112:K114 B112:I114 B115:P115 M116:P127 K116:K127 B116:I127 B128:P128 M129:P134 K129:K134 B129:I134 B136:P137 M137:P138 K138 B138:I138 B141:D155 G141:P155 E141:F141 E150:F155 B156:P158 B159:G166 I159:I166 K159:K166 M159:P166 B167:P167 B168:G175 I168:I175 K168:K175 M168:P175 B177:P179 M180:P187 K180:K187 B180:I187 B188:P188 M189:P196 K189:K196 B189:I196 B198:P199 M199:P200 K200 B200:I200 B203:D217 G203:P217 E203:F203 E212:F217 B218:P220 B221:G228 I221:I228 K221:K228 M221:P228 B229:P229 B230:G233 I230:I233 K230:K233 M230:P233 B235:P237 M238:P244 K238:K244 B238:I244 B245:P245 M246:P249 K246:K249 B246:I249 B251:P252 M252:P253 K253 B253:I253 B256:D270 G256:P270 E256:F256 E265:F270 B271:P273 B274:G275 I274:I275 K274:K275 M274:P275 B276:P276 B277:G286 I277:I286 K277:K286 M277:P286 B287:P287 B288:G290 I288:I290 K288:K290 M288:P290 B292:P294 M295:P296 K295:K296 B295:I296 B297:P297 M298:P306 K298:K306 B298:I306 B307:P307 M308:P310 K308:K310 B308:I310 B312:P313 M313:P314 K314 B314:I314 B317:D331 G317:P331 E317:F317 E326:F331 B332:P334 B335:G340 I335:I340 K335:K340 M335:P340 B341:P341 B342:G347 I342:I347 K342:K347 M342:P347 B349:P351 M352:P356 K352:K356 B352:I356 B357:P357 M358:P362 K358:K362 B358:I362 B364:P365 M365:P366 K366 B366:I366 B369:D383 G369:P383 E369:F369 E378:F383 B384:P386 B387:G392 I387:I392 K387:K392 M387:P392 B393:P393 B394:G397 I394:I397 K394:K397 M394:P397 B399:P401 M402:P406 K402:K406 B402:I406 B407:P407 M408:P411 K408:K411 B408:I411 B413:P414 M414:P415 K415 B415:I415 B418:D432 G418:P432 E418:F418 E427:F432 B433:P435 B436:G439 I436:I439 K436:K439 M436:P439 B440:P440 B441:G451 I441:I451 K441:K451 M441:P451 B452:P452 B453:G455 I453:I455 K453:K455 M453:P455 B457:P459 M460:P462 K460:K462 B460:I462 B463:P463 M464:P474 K464:K474 B464:I474 B475:P475 M476:P478 K476:K478 B476:I478 B480:P481 M481:P482 K482 B482:I482 B485:D499 G485:P499 E485:F485 E494:F499 B500:P502 B503:G505 I503:I505 K503:K505 M503:P505 B506:P506 B507:G521 I507:I521 K507:K521 M507:P521 B522:P522 B523:G525 I523:I525 K523:K525 M523:P525 B527:P529 M530:P532 K530:K532 B530:I532 B533:P533 M534:P546 K534:K546 B534:I546 B547:P547 M548:P550 K548:K550 B548:I550 B552:P553 M553:P554 K554 B554:I554 B557:D571 G557:P571 E557:F557 E566:F571 B572:P574 B575:G577 I575:I577 K575:K577 M575:P577 B578:P578 B579:G590 I579:I590 K579:K590 M579:P590 B591:P591 B592:G595 I592:I595 K592:K595 M592:P595 B597:P599 M600:P601 K600:K601 B600:I601 B602:P602 M603:P612 K603:K612 B603:I612 B613:P613 M614:P616 K614:K616 B614:I616 B618:P619 M619:P620 K620 B620:I620 B623:D637 G623:P637 E623:F623 E632:F637 B638:P640 B641:G647 I641:I647 K641:K647 M641:P647 B648:P648 B649:G651 I649:I651 K649:K651 M649:P651 B653:P655 M656:P661 K656:K661 B656:I661 B662:P662 M663:P665 K663:K665 B663:I665 B667:P668 M668:P669 K669 B669:I669 B672:D686 G672:P686 E672:F672 E681:F686 B687:P689 B690:G697 I690:I697 K690:K697 M690:P697 B698:P698 B699:G702 I699:I702 K699:K702 M699:P702 B704:P706 M707:P713 K707:K713 B707:I713 B714:P714 M715:P718 K715:K718 B715:I718 B720:P721 M721:P722 K722 B722:I722 B725:D739 G725:P739 E725:F725 E734:F739 B740:P742 B743:G752 I743:I752 K743:K752 M743:P752 B753:P753 B754:G759 I754:I759 K754:K759 M754:P759 B761:P763 M764:P771 K764:K771 B764:I771 B772:P772 M773:P778 K773:K778 B773:I778 B780:P781 M781:P782 K782 B782:I782 B785:D799 G785:P799 E785:F785 E794:F799 B800:P802 B803:G808 I803:I808 K803:K808 M803:P808 B809:P809 B810:G815 I810:I815 K810:K815 M810:P815 B817:P819 M820:P824 K820:K824 B820:I824 B825:P825 M826:P830 K826:K830 B826:I830 B832:P833 M833:P834 K834 B834:I834 B837:D851 G837:P851 E837:F837 E846:F851 B852:P854 B855:G856 I855:I856 K855:K856 M855:P856 B857:P857 B858:G867 I858:I867 K858:K867 M858:P867 B868:P868 B869:G875 I869:I875 K869:K875 M869:P875 B877:P879 M880:P881 K880:K881 B880:I881 B882:P882 M883:P890 K883:K890 B883:I890 B891:P891 M892:P897 K892:K897 B892:I897 B899:P900 M900:P901 K901 B901:I901 B904:D918 G904:P918 E904:F904 E913:F918 B919:P921 B922:G927 I922:I927 K922:K927 M922:P927 B928:P928 B929:G942 I929:I942 K929:K942 M929:P942 B943:P943 B944:G948 I944:I948 K944:K948 M944:P948 B950:P952 M953:P955 K953:K955 B953:I955 B956:P956 M957:P968 K957:K968 B957:I968 B969:P969 M970:P974 K970:K974 B970:I974 B976:P977 M977:P978 K978 B978:I978 B981:D995 G981:P995 E981:F981 E990:F995 B996:P998 B999:G1004 I999:I1004 K999:K1004 M999:P1004 B1005:P1005 B1006:G1019 I1006:I1019 K1006:K1019 M1006:P1019 B1020:P1020 B1021:G1024 I1021:I1024 K1021:K1024 M1021:P1024 B1026:P1028 M1029:P1031 K1029:K1031 B1029:I1031 B1032:P1032 M1033:P1044 K1033:K1044 B1033:I1044 B1045:P1045 M1046:P1048 K1046:K1048 B1046:I1048 B1050:P1051 M1051:P1052 K1052 B1052:I1052 B1055:D1069 G1055:P1069 E1055:F1055 E1064:F1069 B1070:P1072 B1073:G1080 I1073:I1080 K1073:K1080 M1073:P1080 B1081:P1081 B1082:G1083 I1082:I1083 K1082:K1083 M1082:P1083 B1085:P1087 M1088:P1094 K1088:K1094 B1088:I1094 B1095:P1095 M1096:P1097 K1096:K1097 B1096:I1097 B1099:P1100 M1100:P1101 K1101 B1101:I1101 B1104:D1118 G1104:P1118 E1104:F1104 E1113:F1118 B1119:P1121 B1122:G1129 I1122:I1129 K1122:K1129 M1122:P1129 B1130:P1130 B1131:G1141 I1131:I1141 K1131:K1141 M1131:P1141 B1143:P1145 M1146:P1152 K1146:K1152 B1146:I1152 B1153:P1153 M1154:P1163 K1154:K1163 B1154:I1163 B1165:P1166 M1166:P1167 K1167 B1167:I1167 B1170:D1184 G1170:P1184 E1170:F1170 E1179:F1184 B1185:P1187 B1188:G1193 I1188:I1193 K1188:K1193 M1188:P1193 B1194:P1194 B1195:G1208 I1195:I1208 K1195:K1208 M1195:P1208 B1209:P1209 B1210:G1213 I1210:I1213 K1210:K1213 M1210:P1213 B1215:P1217 M1218:P1220 K1218:K1220 B1218:I1220 B1221:P1221 M1222:P1234 K1222:K1234 B1222:I1234 B1235:P1235 M1236:P1239 K1236:K1239 B1236:I1239 B1241:P1242 M1242:P1243 K1243 B1243:I1243 B1246:D1260 G1246:P1260 E1246:F1246 E1255:F1260 B1261:P1263 B1264:G1270 I1264:I1270 K1264:K1270 M1264:P1270 B1271:P1271 B1272:G1274 I1272:I1274 K1272:K1274 M1272:P1274 B1276:P1278 M1279:P1284 K1279:K1284 B1279:I1284 B1285:P1285 M1286:P1288 K1286:K1288 B1286:I1288 B1290:P1291 M1291:P1292 K1292 B1292:I1292 B1295:D1309 G1295:P1309 E1295:F1295 E1304:F1309 B1310:P1312 B1313:G1320 I1313:I1320 K1313:K1320 M1313:P1320 B1321:P1321 B1322:G1324 I1322:I1324 K1322:K1324 M1322:P1324 B1326:P1328 M1329:P1334 K1329:K1334 B1329:I1334 B1335:P1335 M1336:P1338 K1336:K1338 B1336:I1338 B1340:P1341 M1341:P1342 K1342 B1342:I1342 B1345:D1359 G1345:P1359 E1345:F1345 E1354:F1359 B1360:P1362 B1363:G1369 I1363:I1369 K1363:K1369 M1363:P1369 B1370:P1370 B1371:G1373 I1371:I1373 K1371:K1373 M1371:P1373 B1375:P1377 M1378:P1383 K1378:K1383 B1378:I1383 B1384:P1384 M1385:P1387 K1385:K1387 B1385:I1387 B1389:P1390 M1390:P1391 K1391 B1391:I1391 B1394:D1408 G1394:P1408 E1394:F1394 E1403:F1408 B1409:P1411 B1412:G1417 I1412:I1417 K1412:K1417 M1412:P1417 B1418:P1418 B1419:G1432 I1419:I1432 K1419:K1432 M1419:P1432 B1433:P1433 B1434:G1438 I1434:I1438 K1434:K1438 M1434:P1438 B1440:P1442 M1443:P1445 K1443:K1445 B1443:I1445 B1446:P1446 M1447:P1458 K1447:K1458 B1447:I1458 B1459:P1459 M1460:P1464 K1460:K1464 B1460:I1464 B1466:P1467 M1467:P1468 K1468 B1468:I1468 B1471:D1485 G1471:P1485 E1471:F1471 E1480:F1485 B1486:P1488 B1489:G1494 I1489:I1494 K1489:K1494 M1489:P1494 B1495:P1495 B1496:G1509 I1496:I1509 K1496:K1509 M1496:P1509 B1510:P1510 B1511:G1518 I1511:I1518 K1511:K1518 M1511:P1518 B1520:P1522 M1523:P1525 K1523:K1525 B1523:I1525 B1526:P1526 M1527:P1538 K1527:K1538 B1527:I1538 B1539:P1539 M1540:P1547 K1540:K1547 B1540:I1547 B1549:P1550 M1550:P1551 K1551 B1551:I1551 B1554:D1568 G1554:P1568 E1554:F1554 E1563:F1568 B1569:P1571 B1572:G1574 I1572:I1574 K1572:K1574 M1572:P1574 B1575:P1575 B1576:G1584 I1576:I1584 K1576:K1584 M1576:P1584 B1585:P1585 B1586:G1594 I1586:I1594 K1586:K1594 M1586:P1594 B1596:P1598 M1599:P1600 K1599:K1600 B1599:I1600 B1601:P1601 M1602:P1609 K1602:K1609 B1602:I1609 B1610:P1610 M1611:P1617 K1611:K1617 B1611:I1617 B1619:P1620 M1620:P1621 K1621 B1621:I1621 B1624:D1638 G1624:P1638 E1624:F1624 E1633:F1638 B1639:P1641 B1642:G1643 I1642:I1643 K1642:K1643 M1642:P1643 B1644:P1644 B1645:G1653 I1645:I1653 K1645:K1653 M1645:P1653 B1654:P1654 B1655:G1659 I1655:I1659 K1655:K1659 M1655:P1659 B1661:P1663 M1664:P1665 K1664:K1665 B1664:I1665 B1666:P1666 M1667:P1675 K1667:K1675 B1667:I1675 B1676:P1676 M1677:P1681 K1677:K1681 B1677:I1681 B1683:P1684 M1684:P1685 K1685 B1685:I1685 B1688:D1702 G1688:P1702 E1688:F1688 E1697:F1702 B1703:P1705 B1706:G1711 I1706:I1711 K1706:K1711 M1706:P1711 B1712:P1712 B1713:G1726 I1713:I1726 K1713:K1726 M1713:P1726 B1727:P1727 B1728:G1731 I1728:I1731 K1728:K1731 M1728:P1731 B1733:P1735 M1736:P1738 K1736:K1738 B1736:I1738 B1739:P1739 M1740:P1751 K1740:K1751 B1740:I1751 B1752:P1752 M1753:P1756 K1753:K1756 B1753:I1756 B1758:P1759 M1759:P1760 K1760 B1760:I1760 B1763:D1777 G1763:P1777 E1763:F1763 E1772:F1777 B1778:P1780 B1781:G1784 I1781:I1784 K1781:K1784 M1781:P1784 B1785:P1785 B1786:G1797 I1786:I1797 K1786:K1797 M1786:P1797 B1798:P1798 B1799:G1802 I1799:I1802 K1799:K1802 M1799:P1802 B1804:P1806 M1807:P1809 K1807:K1809 B1807:I1809 B1810:P1810 M1811:P1821 K1811:K1821 B1811:I1821 B1822:P1822 M1823:P1826 K1823:K1826 B1823:I1826 B1828:P1829 M1829:P1830 K1830 B1830:I1830 B1833:D1847 G1833:P1847 E1833:F1833 E1842:F1847 B1848:P1850 B1851:G1864 I1851:I1864 K1851:K1864 M1851:P1864 B1865:P1865 B1866:G1868 I1866:I1868 K1866:K1868 M1866:P1868 B1870:P1872 M1873:P1883 K1873:K1883 B1873:I1883 B1884:P1884 M1885:P1887 K1885:K1887 B1885:I1887 B1889:P1890 M1890:P1891 K1891 B1891:I1891 B1894:D1908 G1894:P1908 E1894:F1894 E1903:F1908 B1909:P1911 B1912:G1923 I1912:I1923 K1912:K1923 M1912:P1923 B1924:P1924 B1925:G1927 I1925:I1927 K1925:K1927 M1925:P1927 B1929:P1931 M1932:P1941 K1932:K1941 B1932:I1941 B1942:P1942 M1943:P1945 K1943:K1945 B1943:I1945 B1947:P1948 M1948:P1949 K1949 B1949:I1949 B1952:D1966 G1952:P1966 E1952:F1952 E1961:F1966 B1967:P1969 B1970:G1971 I1970:I1971 K1970:K1971 M1970:P1971 B1972:P1972 B1973:G1986 I1973:I1986 K1973:K1986 M1973:P1986 B1987:P1987 B1988:G1995 I1988:I1995 K1988:K1995 M1988:P1995 B1997:P1999 M2000:P2001 K2000:K2001 B2000:I2001 B2002:P2002 M2003:P2015 K2003:K2015 B2003:I2015 B2016:P2016 M2017:P2020 K2017:K2020 B2017:I2020 B2022:P2023 M2023:P2024 K2024 B2024:I2024 B2027:D2041 G2027:P2041 E2027:F2027 E2036:F2041 B2042:P2044 B2045:G2051 I2045:I2051 K2045:K2051 M2045:P2051 B2052:P2052 B2053:G2057 I2053:I2057 K2053:K2057 M2053:P2057 B2059:P2061 M2062:P2067 K2062:K2067 B2062:I2067 B2068:P2068 M2069:P2073 K2069:K2073 B2069:I2073 B2075:P2076 M2076:P2077 K2077 B2077:I2077 B2080:D2094 G2080:P2094 E2080:F2080 E2089:F2094 B2095:P2097 B2098:G2104 I2098:I2104 K2098:K2104 M2098:P2104 B2105:P2105 B2106:G2109 I2106:I2109 K2106:K2109 M2106:P2109 B2111:P2113 M2114:P2119 K2114:K2119 B2114:I2119 B2120:P2120 M2121:P2124 K2121:K2124 B2121:I2124 B2126:P2127 M2127:P2128 K2128 B2128:I2128">
      <formula1>"zzz"</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Титул</vt:lpstr>
      <vt:lpstr>Бланк-заказ</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kotov.aa</dc:creator>
  <cp:lastModifiedBy>Люфт Наталья Александровна</cp:lastModifiedBy>
  <dcterms:created xsi:type="dcterms:W3CDTF">2016-10-04T10:24:35Z</dcterms:created>
  <dcterms:modified xsi:type="dcterms:W3CDTF">2016-11-16T07:59:20Z</dcterms:modified>
</cp:coreProperties>
</file>