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180" windowWidth="15360" windowHeight="6975" tabRatio="500"/>
  </bookViews>
  <sheets>
    <sheet name="Лист заказа 2019" sheetId="2" r:id="rId1"/>
  </sheets>
  <definedNames>
    <definedName name="_xlnm.Print_Area" localSheetId="0">'Лист заказа 2019'!$A$1:$H$211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4" i="2" l="1"/>
  <c r="G206" i="2"/>
  <c r="G207" i="2"/>
  <c r="G209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5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5" i="2"/>
  <c r="G6" i="2"/>
  <c r="G7" i="2"/>
  <c r="G8" i="2"/>
  <c r="G9" i="2"/>
  <c r="G10" i="2"/>
  <c r="G1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3" i="2"/>
  <c r="G34" i="2"/>
  <c r="G35" i="2"/>
  <c r="G36" i="2"/>
  <c r="G37" i="2"/>
  <c r="G38" i="2"/>
  <c r="G39" i="2"/>
  <c r="G42" i="2"/>
  <c r="G43" i="2"/>
  <c r="G44" i="2"/>
  <c r="G46" i="2"/>
  <c r="G47" i="2"/>
  <c r="G48" i="2"/>
  <c r="G49" i="2"/>
  <c r="G50" i="2"/>
  <c r="G51" i="2"/>
  <c r="G52" i="2"/>
  <c r="G53" i="2"/>
  <c r="G54" i="2"/>
  <c r="G55" i="2"/>
  <c r="G56" i="2"/>
  <c r="G58" i="2"/>
  <c r="G59" i="2"/>
  <c r="G60" i="2"/>
  <c r="G63" i="2"/>
  <c r="G64" i="2"/>
  <c r="G65" i="2"/>
  <c r="G66" i="2"/>
  <c r="G67" i="2"/>
  <c r="G69" i="2"/>
  <c r="G70" i="2"/>
  <c r="G71" i="2"/>
  <c r="G72" i="2"/>
  <c r="G73" i="2"/>
  <c r="G74" i="2"/>
  <c r="G75" i="2"/>
  <c r="G76" i="2"/>
  <c r="G78" i="2"/>
  <c r="G79" i="2"/>
  <c r="G80" i="2"/>
  <c r="G81" i="2"/>
  <c r="G83" i="2"/>
  <c r="G84" i="2"/>
  <c r="G85" i="2"/>
  <c r="G87" i="2"/>
  <c r="G88" i="2"/>
  <c r="G89" i="2"/>
  <c r="G90" i="2"/>
  <c r="G91" i="2"/>
  <c r="G92" i="2"/>
  <c r="G93" i="2"/>
  <c r="G95" i="2"/>
  <c r="G96" i="2"/>
  <c r="G97" i="2"/>
  <c r="G98" i="2"/>
  <c r="G99" i="2"/>
  <c r="G100" i="2"/>
  <c r="G102" i="2"/>
  <c r="G103" i="2"/>
  <c r="G105" i="2"/>
  <c r="G106" i="2"/>
  <c r="G107" i="2"/>
  <c r="G108" i="2"/>
  <c r="G110" i="2"/>
  <c r="G111" i="2"/>
  <c r="G112" i="2"/>
  <c r="G113" i="2"/>
  <c r="G114" i="2"/>
  <c r="G116" i="2"/>
  <c r="G117" i="2"/>
  <c r="G118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2" i="2"/>
  <c r="G154" i="2"/>
  <c r="G156" i="2"/>
  <c r="G157" i="2"/>
  <c r="G158" i="2"/>
  <c r="I11" i="2"/>
  <c r="I31" i="2"/>
  <c r="I40" i="2"/>
  <c r="I44" i="2"/>
  <c r="I56" i="2"/>
  <c r="I61" i="2"/>
  <c r="I67" i="2"/>
  <c r="I76" i="2"/>
  <c r="I81" i="2"/>
  <c r="I85" i="2"/>
  <c r="I93" i="2"/>
  <c r="I100" i="2"/>
  <c r="I103" i="2"/>
  <c r="I108" i="2"/>
  <c r="I114" i="2"/>
  <c r="I118" i="2"/>
  <c r="I150" i="2"/>
  <c r="I152" i="2"/>
  <c r="I154" i="2"/>
  <c r="I157" i="2"/>
  <c r="I158" i="2"/>
</calcChain>
</file>

<file path=xl/sharedStrings.xml><?xml version="1.0" encoding="utf-8"?>
<sst xmlns="http://schemas.openxmlformats.org/spreadsheetml/2006/main" count="561" uniqueCount="352">
  <si>
    <t>Сыр Пармезан</t>
  </si>
  <si>
    <t>Сыр Гауда</t>
  </si>
  <si>
    <t>Сыр Творожный</t>
  </si>
  <si>
    <t>Молоко 3,2 %</t>
  </si>
  <si>
    <t>Сливочное масло</t>
  </si>
  <si>
    <t>Яйцо куриное</t>
  </si>
  <si>
    <t>Сливки 22%</t>
  </si>
  <si>
    <t>шт</t>
  </si>
  <si>
    <t>Баклажан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</si>
  <si>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</si>
  <si>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</si>
  <si>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</si>
  <si>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</si>
  <si>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</si>
  <si>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</si>
  <si>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</si>
  <si>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</si>
  <si>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</si>
  <si>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</si>
  <si>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</si>
  <si>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</si>
  <si>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</si>
  <si>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</si>
  <si>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</si>
  <si>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</si>
  <si>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</si>
  <si>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</si>
  <si>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</si>
  <si>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</si>
  <si>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</si>
  <si>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</si>
  <si>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</si>
  <si>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Лимон</t>
  </si>
  <si>
    <t>Клюква</t>
  </si>
  <si>
    <t xml:space="preserve">Шпинат </t>
  </si>
  <si>
    <t>Горошек зеленый</t>
  </si>
  <si>
    <t>Брусника</t>
  </si>
  <si>
    <t>Вишня</t>
  </si>
  <si>
    <t>Агар-Агар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</si>
  <si>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</si>
  <si>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</si>
  <si>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</si>
  <si>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</si>
  <si>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</si>
  <si>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</si>
  <si>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</si>
  <si>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</si>
  <si>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Кунжут белый</t>
  </si>
  <si>
    <t>ОРЕХИ И СЕМЕНА </t>
  </si>
  <si>
    <t>Уксус винный белый</t>
  </si>
  <si>
    <t>Уксус винный красный</t>
  </si>
  <si>
    <t>Соус Ворчестерский</t>
  </si>
  <si>
    <t>Уксус 9%</t>
  </si>
  <si>
    <t xml:space="preserve">Сахар </t>
  </si>
  <si>
    <t>Сухари панировочные</t>
  </si>
  <si>
    <t>Багет</t>
  </si>
  <si>
    <t>Крахмал кукурузный</t>
  </si>
  <si>
    <t>Перец Кайенский</t>
  </si>
  <si>
    <t>Паприка порошок</t>
  </si>
  <si>
    <t>Гвоздика</t>
  </si>
  <si>
    <t>Мускатный орех молотый</t>
  </si>
  <si>
    <t>Карри порошок</t>
  </si>
  <si>
    <t>Базилик</t>
  </si>
  <si>
    <t>Шалфей</t>
  </si>
  <si>
    <t>Перец черный молотый</t>
  </si>
  <si>
    <t>Майоран</t>
  </si>
  <si>
    <t>Кумин(зира)</t>
  </si>
  <si>
    <t xml:space="preserve">Орегано </t>
  </si>
  <si>
    <t>Куркума</t>
  </si>
  <si>
    <t>Мёд цветочный</t>
  </si>
  <si>
    <t>Соль мелкая</t>
  </si>
  <si>
    <t>Горчица Дижонская</t>
  </si>
  <si>
    <t>Соус соевый</t>
  </si>
  <si>
    <t>Соус Табаско</t>
  </si>
  <si>
    <t>УКСУСЫ, СОУСЫ И МАСЛО </t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</si>
  <si>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</si>
  <si>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</si>
  <si>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</si>
  <si>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</si>
  <si>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</si>
  <si>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</si>
  <si>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</si>
  <si>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</si>
  <si>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</si>
  <si>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</si>
  <si>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Мак</t>
  </si>
  <si>
    <t>Капуста белокочанная</t>
  </si>
  <si>
    <t>уп</t>
  </si>
  <si>
    <t xml:space="preserve">Контейнеры одноразовые 500мл </t>
  </si>
  <si>
    <t xml:space="preserve">Губка для мытья посуды </t>
  </si>
  <si>
    <t>л</t>
  </si>
  <si>
    <t xml:space="preserve">Моющее средство для индукционных плит 0,5л </t>
  </si>
  <si>
    <t>м</t>
  </si>
  <si>
    <t>Цена</t>
  </si>
  <si>
    <t>Кол-во</t>
  </si>
  <si>
    <t>Сумма</t>
  </si>
  <si>
    <t>Ед. изм.</t>
  </si>
  <si>
    <t>Итого:</t>
  </si>
  <si>
    <t>№ п/п</t>
  </si>
  <si>
    <t>Наименование</t>
  </si>
  <si>
    <t>Вода</t>
  </si>
  <si>
    <t>Всего:</t>
  </si>
  <si>
    <t>Экономист</t>
  </si>
  <si>
    <t>Потребность продукты на 1 участника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</si>
  <si>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</si>
  <si>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</si>
  <si>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</si>
  <si>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</si>
  <si>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</si>
  <si>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</si>
  <si>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</si>
  <si>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</si>
  <si>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</si>
  <si>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</si>
  <si>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</si>
  <si>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</si>
  <si>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</si>
  <si>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</si>
  <si>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</si>
  <si>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</si>
  <si>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</si>
  <si>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</si>
  <si>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</si>
  <si>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</si>
  <si>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</si>
  <si>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</si>
  <si>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</si>
  <si>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</si>
  <si>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</si>
  <si>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</si>
  <si>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</si>
  <si>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</si>
  <si>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</si>
  <si>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</si>
  <si>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</si>
  <si>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</si>
  <si>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40</t>
  </si>
  <si>
    <t>42</t>
  </si>
  <si>
    <t>44</t>
  </si>
  <si>
    <t>47</t>
  </si>
  <si>
    <t>48</t>
  </si>
  <si>
    <t>Масло подсолнечное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</si>
  <si>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</si>
  <si>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</si>
  <si>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</si>
  <si>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</si>
  <si>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</si>
  <si>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</si>
  <si>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</si>
  <si>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</si>
  <si>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</si>
  <si>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</si>
  <si>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</si>
  <si>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</si>
  <si>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Мука пшеничная (сорт высший)</t>
  </si>
  <si>
    <t>Кардамон</t>
  </si>
  <si>
    <t>Бадьян</t>
  </si>
  <si>
    <t>Кориандр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</si>
  <si>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</si>
  <si>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</si>
  <si>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</si>
  <si>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</si>
  <si>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</si>
  <si>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</si>
  <si>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</si>
  <si>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</si>
  <si>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</si>
  <si>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</si>
  <si>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</si>
  <si>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</si>
  <si>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</si>
  <si>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</si>
  <si>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</si>
  <si>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</si>
  <si>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</si>
  <si>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</si>
  <si>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</si>
  <si>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МЯСО</t>
  </si>
  <si>
    <t>85</t>
  </si>
  <si>
    <t>86</t>
  </si>
  <si>
    <t>Бекон сырокопченый (нарезка)</t>
  </si>
  <si>
    <t>ЧЕРНЫЙ ЯЩИК (нет необходимости заказывать)</t>
  </si>
  <si>
    <t>87</t>
  </si>
  <si>
    <t xml:space="preserve">Контейнеры одноразовые 300мл </t>
  </si>
  <si>
    <t>88</t>
  </si>
  <si>
    <t>Масло растительное для фритюра</t>
  </si>
  <si>
    <t>упак</t>
  </si>
  <si>
    <t>Скотч широкий</t>
  </si>
  <si>
    <t>губка металическая</t>
  </si>
  <si>
    <t>ткань для мытья полов</t>
  </si>
  <si>
    <t xml:space="preserve">Перчатки  для мытья посуды </t>
  </si>
  <si>
    <t>Салфетка вискозная</t>
  </si>
  <si>
    <t>пар</t>
  </si>
  <si>
    <t>Н.П. Головатая</t>
  </si>
  <si>
    <t>г</t>
  </si>
  <si>
    <t>мл</t>
  </si>
  <si>
    <t>Сельдерей (корень)</t>
  </si>
  <si>
    <t>Цветная капуста</t>
  </si>
  <si>
    <t>Лимонная трава</t>
  </si>
  <si>
    <t>Ежевика</t>
  </si>
  <si>
    <t>Тесто слоёное бездрожжевое</t>
  </si>
  <si>
    <t>Клубника</t>
  </si>
  <si>
    <t>Малина</t>
  </si>
  <si>
    <t>Облепиха</t>
  </si>
  <si>
    <t>Желатин гранулированный</t>
  </si>
  <si>
    <t>Оливки зеленые (без косточки)</t>
  </si>
  <si>
    <t>Оливки чёрные (без косточки)</t>
  </si>
  <si>
    <t>Каперсы (соцветия маринованные)</t>
  </si>
  <si>
    <t>Чечевица</t>
  </si>
  <si>
    <t>Нут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</si>
  <si>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</si>
  <si>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</si>
  <si>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</si>
  <si>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</si>
  <si>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</si>
  <si>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СУХОФРУКТЫ </t>
  </si>
  <si>
    <t>Изюм (черный, без косточки)</t>
  </si>
  <si>
    <t>Чернослив</t>
  </si>
  <si>
    <t>Курага</t>
  </si>
  <si>
    <t>Миндаль орех (очищенный)</t>
  </si>
  <si>
    <t>Фисташки орехи (очищенные)</t>
  </si>
  <si>
    <t>Орех кедровый (очищенный)</t>
  </si>
  <si>
    <t>Орех фундук (очищенный)</t>
  </si>
  <si>
    <t>Грецкий орех (очищенный)</t>
  </si>
  <si>
    <t>Масло оливковое</t>
  </si>
  <si>
    <t>ДРОЖЖИ </t>
  </si>
  <si>
    <t>Дрожжи сухие</t>
  </si>
  <si>
    <t>Пекарский порошок</t>
  </si>
  <si>
    <t>Сахарная пудра</t>
  </si>
  <si>
    <t>Изомальт</t>
  </si>
  <si>
    <t>Хлеб Пшеничный (ненарезанный)</t>
  </si>
  <si>
    <t>ОБЩИЙ СТОЛ(предоставляется без предварительного заказа, количество указано на 1 человека)</t>
  </si>
  <si>
    <t>Соль крупная</t>
  </si>
  <si>
    <t>Сахар тростниковый коричневый</t>
  </si>
  <si>
    <t>Сода пищевая</t>
  </si>
  <si>
    <t>Щепа для копчения "Ольховая"(мелкая)</t>
  </si>
  <si>
    <t>Соль крупная морская</t>
  </si>
  <si>
    <t>Корица</t>
  </si>
  <si>
    <t>Перец черный горошек</t>
  </si>
  <si>
    <t>Душистый перец горошек</t>
  </si>
  <si>
    <t>Тмин</t>
  </si>
  <si>
    <t>Перец розовый горошек</t>
  </si>
  <si>
    <t>Перец белый молотый</t>
  </si>
  <si>
    <t>ОБЯЗАТЕЛЬНЫЕ КОМПОНЕНТЫ(нет необходимости заказывать)</t>
  </si>
  <si>
    <t>ШОКОЛАД 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</si>
  <si>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</si>
  <si>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</si>
  <si>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</si>
  <si>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</si>
  <si>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</si>
  <si>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</si>
  <si>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</si>
  <si>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</si>
  <si>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</si>
  <si>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</si>
  <si>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</si>
  <si>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</si>
  <si>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</si>
  <si>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</si>
  <si>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</si>
  <si>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</si>
  <si>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</si>
  <si>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</si>
  <si>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</si>
  <si>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110</t>
  </si>
  <si>
    <t>111</t>
  </si>
  <si>
    <t>113</t>
  </si>
  <si>
    <t>117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</si>
  <si>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</si>
  <si>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</si>
  <si>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</si>
  <si>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</si>
  <si>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</si>
  <si>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</si>
  <si>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</si>
  <si>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</si>
  <si>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</si>
  <si>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</si>
  <si>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131</t>
  </si>
  <si>
    <t>132</t>
  </si>
  <si>
    <t>РАБОЧАЯ ПЛОЩАДКА КОНКУРСАНТОВ</t>
  </si>
  <si>
    <t>РАСХОДНЫЕ МАТЕРИАЛЫ (НА 1 УЧАСТНИКА)</t>
  </si>
  <si>
    <t>№</t>
  </si>
  <si>
    <t xml:space="preserve">Пергамент рулон </t>
  </si>
  <si>
    <t xml:space="preserve">Фольга рулон 10м </t>
  </si>
  <si>
    <t xml:space="preserve">Скатерть для презентационного стола белая </t>
  </si>
  <si>
    <t xml:space="preserve">Бумажные полотенца </t>
  </si>
  <si>
    <t xml:space="preserve">Салфетки бумажные  </t>
  </si>
  <si>
    <t>рулон</t>
  </si>
  <si>
    <t>Чашки пластиковые для горячего</t>
  </si>
  <si>
    <t xml:space="preserve">Перчатки силиконовые одноразовые  </t>
  </si>
  <si>
    <t>упаковка</t>
  </si>
  <si>
    <t>Плёнка пищевая</t>
  </si>
  <si>
    <t>Моющие средства для мытья посуды  1л.</t>
  </si>
  <si>
    <t>Вакуумные пакеты, разных размеров</t>
  </si>
  <si>
    <t>тарелки одноразовые</t>
  </si>
  <si>
    <t>РАСХОДНЫЕ МАТЕРИАЛЫ</t>
  </si>
  <si>
    <t>Скотч двусторонний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</si>
  <si>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</si>
  <si>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</si>
  <si>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</si>
  <si>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</si>
  <si>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</si>
  <si>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</si>
  <si>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Нож канцелярский</t>
  </si>
  <si>
    <t>Карандаш</t>
  </si>
  <si>
    <t>Папка для документов с файлами</t>
  </si>
  <si>
    <t>Итого</t>
  </si>
  <si>
    <t>Итого на 1 участника</t>
  </si>
  <si>
    <t>Контейнеры 1000 мл</t>
  </si>
  <si>
    <t>Стаканы одноразовые 200 мл</t>
  </si>
  <si>
    <t>Пакеты для мусора 60 мл</t>
  </si>
  <si>
    <t>Пакеты для мусора 200 мл</t>
  </si>
  <si>
    <t>Коньяк</t>
  </si>
  <si>
    <t>Вино красное (Каберне)</t>
  </si>
  <si>
    <t>Вино белое сухое</t>
  </si>
  <si>
    <t>АЛКОГОЛЬ</t>
  </si>
  <si>
    <t>Перец красный</t>
  </si>
  <si>
    <t>Перец жёлтый</t>
  </si>
  <si>
    <t>Модуль 1 (С) Ингредиент для рулета</t>
  </si>
  <si>
    <t>Модуль 1 (С) Курица тушка (1800)</t>
  </si>
  <si>
    <t>Модуль 1 (Е) Судак тушка (масса тушки должна быть от 1200 г)</t>
  </si>
  <si>
    <t>11</t>
  </si>
  <si>
    <t>12</t>
  </si>
  <si>
    <t>13</t>
  </si>
  <si>
    <t>34</t>
  </si>
  <si>
    <t>Бумага А4</t>
  </si>
  <si>
    <t>пач</t>
  </si>
  <si>
    <t xml:space="preserve">Одноразовые бумажные полотенца. Рулон. </t>
  </si>
  <si>
    <t>КАНЦЕЛЯРИЯ НА КОМПЕТЕНЦИЮ (НА ВСЕХ УЧАСТНИКОВ И ЭКСПЕРТОВ) 6 человек</t>
  </si>
  <si>
    <t>«Организация и проведение VII регионального чемпионата «Енисейская сибирь-поколение профи» (WorldSkills Russia) 2019-2020  по компетенции:  «Поварское дело».</t>
  </si>
  <si>
    <t>31</t>
  </si>
  <si>
    <t>32</t>
  </si>
  <si>
    <t>33</t>
  </si>
  <si>
    <t>41</t>
  </si>
  <si>
    <t>43</t>
  </si>
  <si>
    <t>45</t>
  </si>
  <si>
    <t>46</t>
  </si>
  <si>
    <t>49</t>
  </si>
  <si>
    <t>50</t>
  </si>
  <si>
    <t>53</t>
  </si>
  <si>
    <t>64</t>
  </si>
  <si>
    <t>71</t>
  </si>
  <si>
    <t>108</t>
  </si>
  <si>
    <t>109</t>
  </si>
  <si>
    <t>112</t>
  </si>
  <si>
    <t>114</t>
  </si>
  <si>
    <t>115</t>
  </si>
  <si>
    <t>116</t>
  </si>
  <si>
    <t>119</t>
  </si>
  <si>
    <t>129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</si>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</sst>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_-* #,##0.000\ _₽_-;\-* #,##0.000\ _₽_-;_-* &quot;-&quot;??\ _₽_-;_-@_-"/>
  </numFmts>
  <fonts count="1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u/>
      <sz val="10"/>
      <color theme="10"/>
      <name val="Verdana"/>
      <family val="2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6" fillId="2" borderId="0" xfId="8" applyFont="1" applyFill="1"/>
    <xf numFmtId="0" fontId="7" fillId="2" borderId="0" xfId="0" applyFont="1" applyFill="1"/>
    <xf numFmtId="0" fontId="8" fillId="2" borderId="1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8" applyFont="1" applyFill="1" applyAlignment="1">
      <alignment horizontal="center"/>
    </xf>
    <xf numFmtId="0" fontId="5" fillId="2" borderId="0" xfId="8" applyFont="1" applyFill="1" applyAlignment="1">
      <alignment wrapText="1"/>
    </xf>
    <xf numFmtId="2" fontId="0" fillId="0" borderId="0" xfId="0" applyNumberFormat="1"/>
    <xf numFmtId="0" fontId="1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167" fontId="9" fillId="2" borderId="1" xfId="8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left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7" fontId="0" fillId="0" borderId="0" xfId="0" applyNumberFormat="1"/>
    <xf numFmtId="0" fontId="16" fillId="0" borderId="1" xfId="0" quotePrefix="1" applyFont="1" applyBorder="1" applyAlignment="1">
      <alignment horizontal="center"/>
    </xf>
    <xf numFmtId="167" fontId="14" fillId="0" borderId="1" xfId="8" applyNumberFormat="1" applyFont="1" applyFill="1" applyBorder="1" applyAlignment="1">
      <alignment horizontal="right" vertical="center" wrapText="1"/>
    </xf>
    <xf numFmtId="167" fontId="14" fillId="0" borderId="1" xfId="8" applyNumberFormat="1" applyFont="1" applyFill="1" applyBorder="1" applyProtection="1"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vertical="center" wrapText="1"/>
    </xf>
    <xf numFmtId="167" fontId="14" fillId="0" borderId="6" xfId="0" applyNumberFormat="1" applyFont="1" applyFill="1" applyBorder="1" applyAlignment="1">
      <alignment horizontal="center" vertical="center" wrapText="1"/>
    </xf>
    <xf numFmtId="167" fontId="14" fillId="0" borderId="1" xfId="8" applyNumberFormat="1" applyFont="1" applyFill="1" applyBorder="1" applyAlignment="1">
      <alignment horizontal="center" vertical="center" wrapText="1"/>
    </xf>
    <xf numFmtId="167" fontId="14" fillId="0" borderId="5" xfId="8" applyNumberFormat="1" applyFont="1" applyFill="1" applyBorder="1" applyAlignment="1" applyProtection="1">
      <alignment horizontal="center" vertical="center"/>
      <protection locked="0"/>
    </xf>
    <xf numFmtId="168" fontId="14" fillId="0" borderId="1" xfId="0" applyNumberFormat="1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vertical="center" wrapText="1"/>
    </xf>
    <xf numFmtId="167" fontId="14" fillId="0" borderId="1" xfId="8" applyNumberFormat="1" applyFont="1" applyFill="1" applyBorder="1" applyAlignment="1" applyProtection="1">
      <alignment horizontal="center" vertical="center"/>
      <protection locked="0"/>
    </xf>
    <xf numFmtId="0" fontId="17" fillId="0" borderId="1" xfId="8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2" borderId="0" xfId="8" applyFont="1" applyFill="1" applyBorder="1" applyAlignment="1">
      <alignment horizontal="center"/>
    </xf>
    <xf numFmtId="167" fontId="15" fillId="2" borderId="0" xfId="8" applyNumberFormat="1" applyFont="1" applyFill="1" applyBorder="1" applyAlignment="1" applyProtection="1">
      <alignment horizontal="center" vertical="center"/>
      <protection locked="0"/>
    </xf>
    <xf numFmtId="0" fontId="14" fillId="2" borderId="1" xfId="8" applyFont="1" applyFill="1" applyBorder="1" applyAlignment="1">
      <alignment horizontal="center" vertical="center" wrapText="1"/>
    </xf>
    <xf numFmtId="0" fontId="14" fillId="2" borderId="1" xfId="8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 wrapText="1"/>
    </xf>
    <xf numFmtId="167" fontId="14" fillId="2" borderId="1" xfId="8" applyNumberFormat="1" applyFont="1" applyFill="1" applyBorder="1" applyAlignment="1" applyProtection="1">
      <alignment horizontal="center" vertical="center"/>
      <protection locked="0"/>
    </xf>
    <xf numFmtId="0" fontId="14" fillId="0" borderId="1" xfId="8" applyFont="1" applyFill="1" applyBorder="1" applyAlignment="1">
      <alignment horizontal="left"/>
    </xf>
    <xf numFmtId="167" fontId="14" fillId="2" borderId="1" xfId="8" applyNumberFormat="1" applyFont="1" applyFill="1" applyBorder="1" applyAlignment="1">
      <alignment horizontal="center" vertical="center"/>
    </xf>
    <xf numFmtId="0" fontId="14" fillId="0" borderId="0" xfId="8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4" fillId="2" borderId="0" xfId="8" applyFont="1" applyFill="1" applyAlignment="1">
      <alignment wrapText="1"/>
    </xf>
    <xf numFmtId="0" fontId="14" fillId="2" borderId="0" xfId="8" applyFont="1" applyFill="1" applyAlignment="1">
      <alignment horizontal="center"/>
    </xf>
    <xf numFmtId="0" fontId="14" fillId="2" borderId="0" xfId="8" applyFont="1" applyFill="1"/>
    <xf numFmtId="0" fontId="14" fillId="2" borderId="0" xfId="0" applyFont="1" applyFill="1"/>
    <xf numFmtId="0" fontId="13" fillId="2" borderId="0" xfId="8" applyFont="1" applyFill="1" applyAlignment="1">
      <alignment wrapText="1"/>
    </xf>
    <xf numFmtId="0" fontId="13" fillId="2" borderId="0" xfId="8" applyFont="1" applyFill="1" applyAlignment="1">
      <alignment horizontal="center"/>
    </xf>
    <xf numFmtId="0" fontId="13" fillId="2" borderId="0" xfId="8" applyFont="1" applyFill="1"/>
    <xf numFmtId="167" fontId="9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15" fillId="0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 vertical="center" wrapText="1"/>
    </xf>
    <xf numFmtId="49" fontId="14" fillId="0" borderId="1" xfId="8" applyNumberFormat="1" applyFont="1" applyFill="1" applyBorder="1" applyAlignment="1">
      <alignment horizontal="center" vertical="center"/>
    </xf>
    <xf numFmtId="0" fontId="14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/>
    </xf>
    <xf numFmtId="0" fontId="14" fillId="0" borderId="5" xfId="8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2" borderId="0" xfId="8" applyFont="1" applyFill="1" applyAlignment="1">
      <alignment horizontal="center" vertical="center" wrapText="1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2</xdr:col>
      <xdr:colOff>1933575</xdr:colOff>
      <xdr:row>0</xdr:row>
      <xdr:rowOff>1276350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838200" y="0"/>
          <a:ext cx="1809750" cy="1276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1"/>
  <sheetViews>
    <sheetView tabSelected="1" view="pageBreakPreview" zoomScale="150" zoomScaleNormal="100" zoomScaleSheetLayoutView="150" workbookViewId="0">
      <pane ySplit="3" topLeftCell="A208" activePane="bottomLeft" state="frozen"/>
      <selection pane="bottomLeft" activeCell="E197" sqref="E197"/>
    </sheetView>
  </sheetViews>
  <sheetFormatPr defaultColWidth="11" defaultRowHeight="18.75" x14ac:dyDescent="0.3"/>
  <cols>
    <col min="1" max="1" width="5.125" customWidth="1"/>
    <col min="2" max="2" width="4.25" style="1" customWidth="1"/>
    <col min="3" max="3" width="26.875" style="9" customWidth="1"/>
    <col min="4" max="4" width="6" style="8" customWidth="1"/>
    <col min="5" max="5" width="10" style="8" customWidth="1"/>
    <col min="6" max="6" width="9.375" style="2" customWidth="1"/>
    <col min="7" max="7" width="11.75" style="3" customWidth="1"/>
    <col min="8" max="8" width="5.75" customWidth="1"/>
    <col min="9" max="9" width="13.625" customWidth="1"/>
  </cols>
  <sheetData>
    <row r="1" spans="2:9" ht="109.5" customHeight="1" x14ac:dyDescent="0.3">
      <c r="D1" s="70" t="s">
        <v>330</v>
      </c>
      <c r="E1" s="70"/>
      <c r="F1" s="70"/>
      <c r="G1" s="70"/>
    </row>
    <row r="2" spans="2:9" ht="15.75" x14ac:dyDescent="0.25">
      <c r="B2" s="64" t="s">
        <v>103</v>
      </c>
      <c r="C2" s="64"/>
      <c r="D2" s="64"/>
      <c r="E2" s="64"/>
      <c r="F2" s="64"/>
      <c r="G2" s="64"/>
    </row>
    <row r="3" spans="2:9" s="12" customFormat="1" ht="31.5" customHeight="1" x14ac:dyDescent="0.25">
      <c r="B3" s="4" t="s">
        <v>98</v>
      </c>
      <c r="C3" s="4" t="s">
        <v>99</v>
      </c>
      <c r="D3" s="4" t="s">
        <v>96</v>
      </c>
      <c r="E3" s="4" t="s">
        <v>94</v>
      </c>
      <c r="F3" s="5" t="s">
        <v>93</v>
      </c>
      <c r="G3" s="6" t="s">
        <v>95</v>
      </c>
    </row>
    <row r="4" spans="2:9" s="7" customFormat="1" ht="17.25" customHeight="1" x14ac:dyDescent="0.25">
      <c r="B4" s="61" t="s">
        <v>80</v>
      </c>
      <c r="C4" s="61"/>
      <c r="D4" s="61"/>
      <c r="E4" s="61"/>
      <c r="F4" s="61"/>
      <c r="G4" s="61"/>
    </row>
    <row r="5" spans="2:9" ht="15.75" x14ac:dyDescent="0.25">
      <c r="B5" s="20" t="s">
        <v>104</v>
      </c>
      <c r="C5" s="17" t="s">
        <v>0</v>
      </c>
      <c r="D5" s="16" t="s">
        <v>194</v>
      </c>
      <c r="E5" s="15">
        <v>0.1</v>
      </c>
      <c r="F5" s="21">
        <v>1350</v>
      </c>
      <c r="G5" s="22">
        <f>F5*E5</f>
        <v>135</v>
      </c>
    </row>
    <row r="6" spans="2:9" ht="15.75" x14ac:dyDescent="0.25">
      <c r="B6" s="20" t="s">
        <v>105</v>
      </c>
      <c r="C6" s="17" t="s">
        <v>1</v>
      </c>
      <c r="D6" s="16" t="s">
        <v>194</v>
      </c>
      <c r="E6" s="15">
        <v>0.1</v>
      </c>
      <c r="F6" s="21">
        <v>620</v>
      </c>
      <c r="G6" s="22">
        <f t="shared" ref="G6:G11" si="0">F6*E6</f>
        <v>62</v>
      </c>
    </row>
    <row r="7" spans="2:9" ht="15.75" x14ac:dyDescent="0.25">
      <c r="B7" s="20" t="s">
        <v>106</v>
      </c>
      <c r="C7" s="17" t="s">
        <v>2</v>
      </c>
      <c r="D7" s="16" t="s">
        <v>194</v>
      </c>
      <c r="E7" s="15">
        <v>0.15</v>
      </c>
      <c r="F7" s="21">
        <v>750</v>
      </c>
      <c r="G7" s="22">
        <f t="shared" si="0"/>
        <v>112.5</v>
      </c>
    </row>
    <row r="8" spans="2:9" ht="15.75" x14ac:dyDescent="0.25">
      <c r="B8" s="20" t="s">
        <v>107</v>
      </c>
      <c r="C8" s="17" t="s">
        <v>3</v>
      </c>
      <c r="D8" s="23" t="s">
        <v>195</v>
      </c>
      <c r="E8" s="15">
        <v>0.5</v>
      </c>
      <c r="F8" s="21">
        <v>70</v>
      </c>
      <c r="G8" s="22">
        <f t="shared" si="0"/>
        <v>35</v>
      </c>
    </row>
    <row r="9" spans="2:9" ht="15.75" x14ac:dyDescent="0.25">
      <c r="B9" s="20" t="s">
        <v>108</v>
      </c>
      <c r="C9" s="17" t="s">
        <v>4</v>
      </c>
      <c r="D9" s="16" t="s">
        <v>194</v>
      </c>
      <c r="E9" s="15">
        <v>0.25</v>
      </c>
      <c r="F9" s="21">
        <v>550</v>
      </c>
      <c r="G9" s="22">
        <f t="shared" si="0"/>
        <v>137.5</v>
      </c>
    </row>
    <row r="10" spans="2:9" ht="15.75" x14ac:dyDescent="0.25">
      <c r="B10" s="20" t="s">
        <v>109</v>
      </c>
      <c r="C10" s="17" t="s">
        <v>5</v>
      </c>
      <c r="D10" s="23" t="s">
        <v>7</v>
      </c>
      <c r="E10" s="15">
        <v>5</v>
      </c>
      <c r="F10" s="21">
        <v>7</v>
      </c>
      <c r="G10" s="22">
        <f t="shared" si="0"/>
        <v>35</v>
      </c>
    </row>
    <row r="11" spans="2:9" ht="15.75" x14ac:dyDescent="0.25">
      <c r="B11" s="20" t="s">
        <v>110</v>
      </c>
      <c r="C11" s="17" t="s">
        <v>6</v>
      </c>
      <c r="D11" s="23" t="s">
        <v>195</v>
      </c>
      <c r="E11" s="15">
        <v>0.5</v>
      </c>
      <c r="F11" s="21">
        <v>350</v>
      </c>
      <c r="G11" s="22">
        <f t="shared" si="0"/>
        <v>175</v>
      </c>
      <c r="I11" s="19">
        <f>G5+G6+G7+G8+G9+G10+G11</f>
        <v>692</v>
      </c>
    </row>
    <row r="12" spans="2:9" ht="19.5" customHeight="1" x14ac:dyDescent="0.25">
      <c r="B12" s="62" t="s">
        <v>79</v>
      </c>
      <c r="C12" s="62"/>
      <c r="D12" s="62"/>
      <c r="E12" s="62"/>
      <c r="F12" s="62"/>
      <c r="G12" s="62"/>
    </row>
    <row r="13" spans="2:9" ht="15.75" x14ac:dyDescent="0.25">
      <c r="B13" s="24" t="s">
        <v>111</v>
      </c>
      <c r="C13" s="17" t="s">
        <v>86</v>
      </c>
      <c r="D13" s="16" t="s">
        <v>194</v>
      </c>
      <c r="E13" s="15">
        <v>0.2</v>
      </c>
      <c r="F13" s="21">
        <v>30</v>
      </c>
      <c r="G13" s="22">
        <f t="shared" ref="G13:G31" si="1">F13*E13</f>
        <v>6</v>
      </c>
    </row>
    <row r="14" spans="2:9" ht="18" customHeight="1" x14ac:dyDescent="0.25">
      <c r="B14" s="24" t="s">
        <v>112</v>
      </c>
      <c r="C14" s="17" t="s">
        <v>8</v>
      </c>
      <c r="D14" s="16" t="s">
        <v>194</v>
      </c>
      <c r="E14" s="15">
        <v>0.2</v>
      </c>
      <c r="F14" s="21">
        <v>250</v>
      </c>
      <c r="G14" s="22">
        <f t="shared" si="1"/>
        <v>50</v>
      </c>
    </row>
    <row r="15" spans="2:9" ht="15.75" x14ac:dyDescent="0.25">
      <c r="B15" s="24" t="s">
        <v>113</v>
      </c>
      <c r="C15" s="17" t="s">
        <v>196</v>
      </c>
      <c r="D15" s="16" t="s">
        <v>194</v>
      </c>
      <c r="E15" s="15">
        <v>0.2</v>
      </c>
      <c r="F15" s="21">
        <v>190</v>
      </c>
      <c r="G15" s="22">
        <f t="shared" si="1"/>
        <v>38</v>
      </c>
    </row>
    <row r="16" spans="2:9" ht="15.75" x14ac:dyDescent="0.25">
      <c r="B16" s="24" t="s">
        <v>322</v>
      </c>
      <c r="C16" s="17" t="s">
        <v>9</v>
      </c>
      <c r="D16" s="16" t="s">
        <v>194</v>
      </c>
      <c r="E16" s="15">
        <v>0.1</v>
      </c>
      <c r="F16" s="21">
        <v>250</v>
      </c>
      <c r="G16" s="22">
        <f t="shared" si="1"/>
        <v>25</v>
      </c>
    </row>
    <row r="17" spans="2:9" ht="15.75" x14ac:dyDescent="0.25">
      <c r="B17" s="24" t="s">
        <v>323</v>
      </c>
      <c r="C17" s="17" t="s">
        <v>10</v>
      </c>
      <c r="D17" s="16" t="s">
        <v>194</v>
      </c>
      <c r="E17" s="15">
        <v>0.4</v>
      </c>
      <c r="F17" s="21">
        <v>200</v>
      </c>
      <c r="G17" s="22">
        <f t="shared" si="1"/>
        <v>80</v>
      </c>
    </row>
    <row r="18" spans="2:9" ht="15.75" x14ac:dyDescent="0.25">
      <c r="B18" s="24" t="s">
        <v>324</v>
      </c>
      <c r="C18" s="17" t="s">
        <v>11</v>
      </c>
      <c r="D18" s="16" t="s">
        <v>194</v>
      </c>
      <c r="E18" s="15">
        <v>0.05</v>
      </c>
      <c r="F18" s="21">
        <v>240</v>
      </c>
      <c r="G18" s="22">
        <f t="shared" si="1"/>
        <v>12</v>
      </c>
    </row>
    <row r="19" spans="2:9" ht="15.75" x14ac:dyDescent="0.25">
      <c r="B19" s="24" t="s">
        <v>114</v>
      </c>
      <c r="C19" s="17" t="s">
        <v>317</v>
      </c>
      <c r="D19" s="16" t="s">
        <v>194</v>
      </c>
      <c r="E19" s="15">
        <v>0.15</v>
      </c>
      <c r="F19" s="21">
        <v>250</v>
      </c>
      <c r="G19" s="22">
        <f t="shared" si="1"/>
        <v>37.5</v>
      </c>
    </row>
    <row r="20" spans="2:9" ht="15.75" x14ac:dyDescent="0.25">
      <c r="B20" s="24" t="s">
        <v>115</v>
      </c>
      <c r="C20" s="17" t="s">
        <v>318</v>
      </c>
      <c r="D20" s="16" t="s">
        <v>194</v>
      </c>
      <c r="E20" s="15">
        <v>0.15</v>
      </c>
      <c r="F20" s="21">
        <v>250</v>
      </c>
      <c r="G20" s="22">
        <f t="shared" si="1"/>
        <v>37.5</v>
      </c>
    </row>
    <row r="21" spans="2:9" ht="15.75" x14ac:dyDescent="0.25">
      <c r="B21" s="24" t="s">
        <v>116</v>
      </c>
      <c r="C21" s="17" t="s">
        <v>12</v>
      </c>
      <c r="D21" s="16" t="s">
        <v>194</v>
      </c>
      <c r="E21" s="15">
        <v>0.5</v>
      </c>
      <c r="F21" s="21">
        <v>25</v>
      </c>
      <c r="G21" s="22">
        <f t="shared" si="1"/>
        <v>12.5</v>
      </c>
    </row>
    <row r="22" spans="2:9" ht="15.75" x14ac:dyDescent="0.25">
      <c r="B22" s="24" t="s">
        <v>117</v>
      </c>
      <c r="C22" s="17" t="s">
        <v>13</v>
      </c>
      <c r="D22" s="16" t="s">
        <v>194</v>
      </c>
      <c r="E22" s="15">
        <v>0.4</v>
      </c>
      <c r="F22" s="21">
        <v>150</v>
      </c>
      <c r="G22" s="22">
        <f t="shared" si="1"/>
        <v>60</v>
      </c>
    </row>
    <row r="23" spans="2:9" ht="15.75" x14ac:dyDescent="0.25">
      <c r="B23" s="24" t="s">
        <v>118</v>
      </c>
      <c r="C23" s="17" t="s">
        <v>14</v>
      </c>
      <c r="D23" s="16" t="s">
        <v>194</v>
      </c>
      <c r="E23" s="15">
        <v>0.3</v>
      </c>
      <c r="F23" s="21">
        <v>25</v>
      </c>
      <c r="G23" s="22">
        <f t="shared" si="1"/>
        <v>7.5</v>
      </c>
    </row>
    <row r="24" spans="2:9" ht="15.75" x14ac:dyDescent="0.25">
      <c r="B24" s="24" t="s">
        <v>119</v>
      </c>
      <c r="C24" s="17" t="s">
        <v>15</v>
      </c>
      <c r="D24" s="16" t="s">
        <v>194</v>
      </c>
      <c r="E24" s="15">
        <v>0.2</v>
      </c>
      <c r="F24" s="21">
        <v>420</v>
      </c>
      <c r="G24" s="22">
        <f t="shared" si="1"/>
        <v>84</v>
      </c>
    </row>
    <row r="25" spans="2:9" ht="15.75" x14ac:dyDescent="0.25">
      <c r="B25" s="24" t="s">
        <v>120</v>
      </c>
      <c r="C25" s="17" t="s">
        <v>16</v>
      </c>
      <c r="D25" s="16" t="s">
        <v>194</v>
      </c>
      <c r="E25" s="15">
        <v>0.2</v>
      </c>
      <c r="F25" s="21">
        <v>200</v>
      </c>
      <c r="G25" s="22">
        <f t="shared" si="1"/>
        <v>40</v>
      </c>
    </row>
    <row r="26" spans="2:9" ht="15.75" x14ac:dyDescent="0.25">
      <c r="B26" s="24" t="s">
        <v>121</v>
      </c>
      <c r="C26" s="17" t="s">
        <v>17</v>
      </c>
      <c r="D26" s="16" t="s">
        <v>194</v>
      </c>
      <c r="E26" s="15">
        <v>0.2</v>
      </c>
      <c r="F26" s="21">
        <v>400</v>
      </c>
      <c r="G26" s="22">
        <f t="shared" si="1"/>
        <v>80</v>
      </c>
    </row>
    <row r="27" spans="2:9" ht="15.75" x14ac:dyDescent="0.25">
      <c r="B27" s="24" t="s">
        <v>122</v>
      </c>
      <c r="C27" s="17" t="s">
        <v>18</v>
      </c>
      <c r="D27" s="16" t="s">
        <v>194</v>
      </c>
      <c r="E27" s="15">
        <v>0.05</v>
      </c>
      <c r="F27" s="21">
        <v>550</v>
      </c>
      <c r="G27" s="22">
        <f t="shared" si="1"/>
        <v>27.5</v>
      </c>
    </row>
    <row r="28" spans="2:9" ht="15.75" x14ac:dyDescent="0.25">
      <c r="B28" s="24" t="s">
        <v>123</v>
      </c>
      <c r="C28" s="17" t="s">
        <v>19</v>
      </c>
      <c r="D28" s="16" t="s">
        <v>194</v>
      </c>
      <c r="E28" s="15">
        <v>0.05</v>
      </c>
      <c r="F28" s="21">
        <v>220</v>
      </c>
      <c r="G28" s="22">
        <f t="shared" si="1"/>
        <v>11</v>
      </c>
    </row>
    <row r="29" spans="2:9" ht="15.75" x14ac:dyDescent="0.25">
      <c r="B29" s="24" t="s">
        <v>124</v>
      </c>
      <c r="C29" s="17" t="s">
        <v>20</v>
      </c>
      <c r="D29" s="16" t="s">
        <v>194</v>
      </c>
      <c r="E29" s="15">
        <v>0.2</v>
      </c>
      <c r="F29" s="21">
        <v>220</v>
      </c>
      <c r="G29" s="22">
        <f t="shared" si="1"/>
        <v>44</v>
      </c>
    </row>
    <row r="30" spans="2:9" ht="15.75" x14ac:dyDescent="0.25">
      <c r="B30" s="24" t="s">
        <v>125</v>
      </c>
      <c r="C30" s="17" t="s">
        <v>21</v>
      </c>
      <c r="D30" s="16" t="s">
        <v>194</v>
      </c>
      <c r="E30" s="15">
        <v>0.2</v>
      </c>
      <c r="F30" s="21">
        <v>30</v>
      </c>
      <c r="G30" s="22">
        <f t="shared" si="1"/>
        <v>6</v>
      </c>
    </row>
    <row r="31" spans="2:9" ht="15.75" x14ac:dyDescent="0.25">
      <c r="B31" s="24" t="s">
        <v>126</v>
      </c>
      <c r="C31" s="17" t="s">
        <v>22</v>
      </c>
      <c r="D31" s="16" t="s">
        <v>194</v>
      </c>
      <c r="E31" s="15">
        <v>0.2</v>
      </c>
      <c r="F31" s="21">
        <v>35</v>
      </c>
      <c r="G31" s="22">
        <f t="shared" si="1"/>
        <v>7</v>
      </c>
      <c r="I31" s="19">
        <f>G13+G14+G15+G16+G17+G18+G19+G20+G21+G22+G23+G24+G25+G26+G27+G28+G29+G30+G31</f>
        <v>665.5</v>
      </c>
    </row>
    <row r="32" spans="2:9" ht="15.75" customHeight="1" x14ac:dyDescent="0.25">
      <c r="B32" s="63" t="s">
        <v>78</v>
      </c>
      <c r="C32" s="63"/>
      <c r="D32" s="63"/>
      <c r="E32" s="63"/>
      <c r="F32" s="63"/>
      <c r="G32" s="63"/>
    </row>
    <row r="33" spans="2:9" ht="15.75" x14ac:dyDescent="0.25">
      <c r="B33" s="20" t="s">
        <v>127</v>
      </c>
      <c r="C33" s="17" t="s">
        <v>23</v>
      </c>
      <c r="D33" s="16" t="s">
        <v>194</v>
      </c>
      <c r="E33" s="15">
        <v>0.02</v>
      </c>
      <c r="F33" s="21">
        <v>1530</v>
      </c>
      <c r="G33" s="22">
        <f t="shared" ref="G33:G39" si="2">F33*E33</f>
        <v>30.6</v>
      </c>
    </row>
    <row r="34" spans="2:9" ht="15.75" x14ac:dyDescent="0.25">
      <c r="B34" s="20" t="s">
        <v>128</v>
      </c>
      <c r="C34" s="25" t="s">
        <v>198</v>
      </c>
      <c r="D34" s="26" t="s">
        <v>194</v>
      </c>
      <c r="E34" s="15">
        <v>0.02</v>
      </c>
      <c r="F34" s="27">
        <v>1750</v>
      </c>
      <c r="G34" s="22">
        <f t="shared" si="2"/>
        <v>35</v>
      </c>
    </row>
    <row r="35" spans="2:9" ht="18.75" customHeight="1" x14ac:dyDescent="0.25">
      <c r="B35" s="20" t="s">
        <v>129</v>
      </c>
      <c r="C35" s="17" t="s">
        <v>24</v>
      </c>
      <c r="D35" s="16" t="s">
        <v>194</v>
      </c>
      <c r="E35" s="15">
        <v>0.02</v>
      </c>
      <c r="F35" s="21">
        <v>3000</v>
      </c>
      <c r="G35" s="22">
        <f t="shared" si="2"/>
        <v>60</v>
      </c>
    </row>
    <row r="36" spans="2:9" ht="15.75" x14ac:dyDescent="0.25">
      <c r="B36" s="20" t="s">
        <v>130</v>
      </c>
      <c r="C36" s="17" t="s">
        <v>25</v>
      </c>
      <c r="D36" s="16" t="s">
        <v>194</v>
      </c>
      <c r="E36" s="15">
        <v>0.02</v>
      </c>
      <c r="F36" s="21">
        <v>700</v>
      </c>
      <c r="G36" s="22">
        <f t="shared" si="2"/>
        <v>14</v>
      </c>
    </row>
    <row r="37" spans="2:9" ht="15.75" x14ac:dyDescent="0.25">
      <c r="B37" s="20" t="s">
        <v>331</v>
      </c>
      <c r="C37" s="17" t="s">
        <v>26</v>
      </c>
      <c r="D37" s="16" t="s">
        <v>194</v>
      </c>
      <c r="E37" s="15">
        <v>0.02</v>
      </c>
      <c r="F37" s="21">
        <v>1900</v>
      </c>
      <c r="G37" s="22">
        <f t="shared" si="2"/>
        <v>38</v>
      </c>
    </row>
    <row r="38" spans="2:9" ht="15.75" x14ac:dyDescent="0.25">
      <c r="B38" s="20" t="s">
        <v>332</v>
      </c>
      <c r="C38" s="17" t="s">
        <v>27</v>
      </c>
      <c r="D38" s="16" t="s">
        <v>194</v>
      </c>
      <c r="E38" s="15">
        <v>0.02</v>
      </c>
      <c r="F38" s="21">
        <v>400</v>
      </c>
      <c r="G38" s="22">
        <f t="shared" si="2"/>
        <v>8</v>
      </c>
    </row>
    <row r="39" spans="2:9" ht="15.75" x14ac:dyDescent="0.25">
      <c r="B39" s="20" t="s">
        <v>333</v>
      </c>
      <c r="C39" s="17" t="s">
        <v>28</v>
      </c>
      <c r="D39" s="16" t="s">
        <v>194</v>
      </c>
      <c r="E39" s="15">
        <v>0.02</v>
      </c>
      <c r="F39" s="21">
        <v>700</v>
      </c>
      <c r="G39" s="22">
        <f t="shared" si="2"/>
        <v>14</v>
      </c>
    </row>
    <row r="40" spans="2:9" ht="15.75" x14ac:dyDescent="0.25">
      <c r="B40" s="20"/>
      <c r="C40" s="17"/>
      <c r="D40" s="16"/>
      <c r="E40" s="15"/>
      <c r="F40" s="21"/>
      <c r="G40" s="22"/>
      <c r="I40" s="19">
        <f>G33+G34+G35+G36+G37+G38+G39</f>
        <v>199.6</v>
      </c>
    </row>
    <row r="41" spans="2:9" ht="18.95" customHeight="1" x14ac:dyDescent="0.25">
      <c r="B41" s="63" t="s">
        <v>77</v>
      </c>
      <c r="C41" s="63"/>
      <c r="D41" s="63"/>
      <c r="E41" s="63"/>
      <c r="F41" s="63"/>
      <c r="G41" s="63"/>
    </row>
    <row r="42" spans="2:9" ht="15.75" x14ac:dyDescent="0.25">
      <c r="B42" s="20" t="s">
        <v>325</v>
      </c>
      <c r="C42" s="17" t="s">
        <v>30</v>
      </c>
      <c r="D42" s="16" t="s">
        <v>194</v>
      </c>
      <c r="E42" s="15">
        <v>0.4</v>
      </c>
      <c r="F42" s="21">
        <v>168</v>
      </c>
      <c r="G42" s="22">
        <f>F42*E42</f>
        <v>67.2</v>
      </c>
    </row>
    <row r="43" spans="2:9" ht="22.5" customHeight="1" x14ac:dyDescent="0.25">
      <c r="B43" s="20" t="s">
        <v>131</v>
      </c>
      <c r="C43" s="17" t="s">
        <v>31</v>
      </c>
      <c r="D43" s="16" t="s">
        <v>194</v>
      </c>
      <c r="E43" s="15">
        <v>0.4</v>
      </c>
      <c r="F43" s="21">
        <v>130</v>
      </c>
      <c r="G43" s="22">
        <f>F43*E43</f>
        <v>52</v>
      </c>
    </row>
    <row r="44" spans="2:9" ht="15.75" x14ac:dyDescent="0.25">
      <c r="B44" s="20" t="s">
        <v>132</v>
      </c>
      <c r="C44" s="17" t="s">
        <v>32</v>
      </c>
      <c r="D44" s="16" t="s">
        <v>194</v>
      </c>
      <c r="E44" s="15">
        <v>0.4</v>
      </c>
      <c r="F44" s="21">
        <v>170</v>
      </c>
      <c r="G44" s="22">
        <f t="shared" ref="G44" si="3">F44*E44</f>
        <v>68</v>
      </c>
      <c r="I44" s="19">
        <f>G42+G43+G44</f>
        <v>187.2</v>
      </c>
    </row>
    <row r="45" spans="2:9" ht="17.25" customHeight="1" x14ac:dyDescent="0.25">
      <c r="B45" s="63" t="s">
        <v>76</v>
      </c>
      <c r="C45" s="63"/>
      <c r="D45" s="63"/>
      <c r="E45" s="63"/>
      <c r="F45" s="63"/>
      <c r="G45" s="63"/>
    </row>
    <row r="46" spans="2:9" ht="15.75" x14ac:dyDescent="0.25">
      <c r="B46" s="20" t="s">
        <v>133</v>
      </c>
      <c r="C46" s="28" t="s">
        <v>199</v>
      </c>
      <c r="D46" s="16" t="s">
        <v>194</v>
      </c>
      <c r="E46" s="15">
        <v>0.3</v>
      </c>
      <c r="F46" s="21">
        <v>270</v>
      </c>
      <c r="G46" s="22">
        <f>F46*E46</f>
        <v>81</v>
      </c>
    </row>
    <row r="47" spans="2:9" ht="15.75" x14ac:dyDescent="0.25">
      <c r="B47" s="20" t="s">
        <v>134</v>
      </c>
      <c r="C47" s="28" t="s">
        <v>200</v>
      </c>
      <c r="D47" s="16" t="s">
        <v>194</v>
      </c>
      <c r="E47" s="15">
        <v>0.5</v>
      </c>
      <c r="F47" s="21">
        <v>90</v>
      </c>
      <c r="G47" s="22">
        <f t="shared" ref="G47:G56" si="4">F47*E47</f>
        <v>45</v>
      </c>
    </row>
    <row r="48" spans="2:9" ht="15.75" x14ac:dyDescent="0.25">
      <c r="B48" s="20" t="s">
        <v>135</v>
      </c>
      <c r="C48" s="17" t="s">
        <v>33</v>
      </c>
      <c r="D48" s="16" t="s">
        <v>194</v>
      </c>
      <c r="E48" s="15">
        <v>0.15</v>
      </c>
      <c r="F48" s="21">
        <v>270</v>
      </c>
      <c r="G48" s="22">
        <f t="shared" si="4"/>
        <v>40.5</v>
      </c>
    </row>
    <row r="49" spans="2:9" ht="15.75" x14ac:dyDescent="0.25">
      <c r="B49" s="20" t="s">
        <v>136</v>
      </c>
      <c r="C49" s="17" t="s">
        <v>34</v>
      </c>
      <c r="D49" s="16" t="s">
        <v>194</v>
      </c>
      <c r="E49" s="15">
        <v>0.2</v>
      </c>
      <c r="F49" s="21">
        <v>250</v>
      </c>
      <c r="G49" s="22">
        <f t="shared" si="4"/>
        <v>50</v>
      </c>
    </row>
    <row r="50" spans="2:9" ht="15.75" x14ac:dyDescent="0.25">
      <c r="B50" s="20" t="s">
        <v>334</v>
      </c>
      <c r="C50" s="17" t="s">
        <v>197</v>
      </c>
      <c r="D50" s="16" t="s">
        <v>194</v>
      </c>
      <c r="E50" s="15">
        <v>0.2</v>
      </c>
      <c r="F50" s="21">
        <v>200</v>
      </c>
      <c r="G50" s="22">
        <f t="shared" si="4"/>
        <v>40</v>
      </c>
    </row>
    <row r="51" spans="2:9" ht="15.75" x14ac:dyDescent="0.25">
      <c r="B51" s="20" t="s">
        <v>137</v>
      </c>
      <c r="C51" s="17" t="s">
        <v>35</v>
      </c>
      <c r="D51" s="16" t="s">
        <v>194</v>
      </c>
      <c r="E51" s="15">
        <v>0.2</v>
      </c>
      <c r="F51" s="21">
        <v>250</v>
      </c>
      <c r="G51" s="22">
        <f t="shared" si="4"/>
        <v>50</v>
      </c>
    </row>
    <row r="52" spans="2:9" ht="15.75" x14ac:dyDescent="0.25">
      <c r="B52" s="20" t="s">
        <v>335</v>
      </c>
      <c r="C52" s="17" t="s">
        <v>36</v>
      </c>
      <c r="D52" s="16" t="s">
        <v>194</v>
      </c>
      <c r="E52" s="15">
        <v>0.2</v>
      </c>
      <c r="F52" s="21">
        <v>420</v>
      </c>
      <c r="G52" s="22">
        <f t="shared" si="4"/>
        <v>84</v>
      </c>
    </row>
    <row r="53" spans="2:9" ht="15.75" x14ac:dyDescent="0.25">
      <c r="B53" s="20" t="s">
        <v>138</v>
      </c>
      <c r="C53" s="17" t="s">
        <v>201</v>
      </c>
      <c r="D53" s="16" t="s">
        <v>194</v>
      </c>
      <c r="E53" s="15">
        <v>0.15</v>
      </c>
      <c r="F53" s="21">
        <v>300</v>
      </c>
      <c r="G53" s="22">
        <f t="shared" si="4"/>
        <v>45</v>
      </c>
    </row>
    <row r="54" spans="2:9" ht="15.75" x14ac:dyDescent="0.25">
      <c r="B54" s="20" t="s">
        <v>336</v>
      </c>
      <c r="C54" s="17" t="s">
        <v>202</v>
      </c>
      <c r="D54" s="16" t="s">
        <v>194</v>
      </c>
      <c r="E54" s="15">
        <v>0.15</v>
      </c>
      <c r="F54" s="21">
        <v>450</v>
      </c>
      <c r="G54" s="22">
        <f t="shared" si="4"/>
        <v>67.5</v>
      </c>
    </row>
    <row r="55" spans="2:9" ht="18.75" customHeight="1" x14ac:dyDescent="0.25">
      <c r="B55" s="20" t="s">
        <v>337</v>
      </c>
      <c r="C55" s="17" t="s">
        <v>203</v>
      </c>
      <c r="D55" s="16" t="s">
        <v>194</v>
      </c>
      <c r="E55" s="15">
        <v>0.15</v>
      </c>
      <c r="F55" s="21">
        <v>450</v>
      </c>
      <c r="G55" s="22">
        <f t="shared" si="4"/>
        <v>67.5</v>
      </c>
    </row>
    <row r="56" spans="2:9" ht="15.75" x14ac:dyDescent="0.25">
      <c r="B56" s="20" t="s">
        <v>139</v>
      </c>
      <c r="C56" s="17" t="s">
        <v>37</v>
      </c>
      <c r="D56" s="16" t="s">
        <v>194</v>
      </c>
      <c r="E56" s="15">
        <v>0.15</v>
      </c>
      <c r="F56" s="21">
        <v>250</v>
      </c>
      <c r="G56" s="22">
        <f t="shared" si="4"/>
        <v>37.5</v>
      </c>
      <c r="I56" s="19">
        <f>G46+G47+G48+G49+G50+G51+G52+G53+G54+G55+G56</f>
        <v>608</v>
      </c>
    </row>
    <row r="57" spans="2:9" ht="15.75" customHeight="1" x14ac:dyDescent="0.25">
      <c r="B57" s="63" t="s">
        <v>81</v>
      </c>
      <c r="C57" s="63"/>
      <c r="D57" s="63"/>
      <c r="E57" s="63"/>
      <c r="F57" s="63"/>
      <c r="G57" s="63"/>
    </row>
    <row r="58" spans="2:9" ht="15.75" x14ac:dyDescent="0.25">
      <c r="B58" s="20" t="s">
        <v>140</v>
      </c>
      <c r="C58" s="17" t="s">
        <v>38</v>
      </c>
      <c r="D58" s="16" t="s">
        <v>194</v>
      </c>
      <c r="E58" s="15">
        <v>0.02</v>
      </c>
      <c r="F58" s="21">
        <v>2500</v>
      </c>
      <c r="G58" s="22">
        <f>F58*E58</f>
        <v>50</v>
      </c>
    </row>
    <row r="59" spans="2:9" ht="15.75" x14ac:dyDescent="0.25">
      <c r="B59" s="20" t="s">
        <v>338</v>
      </c>
      <c r="C59" s="17" t="s">
        <v>204</v>
      </c>
      <c r="D59" s="16" t="s">
        <v>194</v>
      </c>
      <c r="E59" s="15">
        <v>0.02</v>
      </c>
      <c r="F59" s="21">
        <v>1300</v>
      </c>
      <c r="G59" s="22">
        <f t="shared" ref="G59:G60" si="5">F59*E59</f>
        <v>26</v>
      </c>
    </row>
    <row r="60" spans="2:9" ht="15.75" x14ac:dyDescent="0.25">
      <c r="B60" s="20" t="s">
        <v>339</v>
      </c>
      <c r="C60" s="17" t="s">
        <v>39</v>
      </c>
      <c r="D60" s="16" t="s">
        <v>194</v>
      </c>
      <c r="E60" s="15">
        <v>0.02</v>
      </c>
      <c r="F60" s="21">
        <v>2700</v>
      </c>
      <c r="G60" s="22">
        <f t="shared" si="5"/>
        <v>54</v>
      </c>
    </row>
    <row r="61" spans="2:9" ht="15.75" x14ac:dyDescent="0.25">
      <c r="B61" s="20"/>
      <c r="C61" s="17"/>
      <c r="D61" s="16"/>
      <c r="E61" s="15"/>
      <c r="F61" s="21"/>
      <c r="G61" s="22"/>
      <c r="I61" s="19">
        <f>G58+G59+G60</f>
        <v>130</v>
      </c>
    </row>
    <row r="62" spans="2:9" ht="15.75" customHeight="1" x14ac:dyDescent="0.25">
      <c r="B62" s="63" t="s">
        <v>75</v>
      </c>
      <c r="C62" s="63"/>
      <c r="D62" s="63"/>
      <c r="E62" s="63"/>
      <c r="F62" s="63"/>
      <c r="G62" s="63"/>
    </row>
    <row r="63" spans="2:9" ht="22.5" customHeight="1" x14ac:dyDescent="0.25">
      <c r="B63" s="20" t="s">
        <v>142</v>
      </c>
      <c r="C63" s="14" t="s">
        <v>205</v>
      </c>
      <c r="D63" s="16" t="s">
        <v>194</v>
      </c>
      <c r="E63" s="15">
        <v>0.05</v>
      </c>
      <c r="F63" s="21">
        <v>1900</v>
      </c>
      <c r="G63" s="22">
        <f>F63*E63</f>
        <v>95</v>
      </c>
    </row>
    <row r="64" spans="2:9" ht="15.75" x14ac:dyDescent="0.25">
      <c r="B64" s="20" t="s">
        <v>143</v>
      </c>
      <c r="C64" s="17" t="s">
        <v>206</v>
      </c>
      <c r="D64" s="16" t="s">
        <v>194</v>
      </c>
      <c r="E64" s="15">
        <v>0.05</v>
      </c>
      <c r="F64" s="21">
        <v>2100</v>
      </c>
      <c r="G64" s="22">
        <f t="shared" ref="G64:G67" si="6">F64*E64</f>
        <v>105</v>
      </c>
    </row>
    <row r="65" spans="2:9" ht="15.75" x14ac:dyDescent="0.25">
      <c r="B65" s="20" t="s">
        <v>340</v>
      </c>
      <c r="C65" s="17" t="s">
        <v>40</v>
      </c>
      <c r="D65" s="16" t="s">
        <v>194</v>
      </c>
      <c r="E65" s="15">
        <v>0.15</v>
      </c>
      <c r="F65" s="21">
        <v>280</v>
      </c>
      <c r="G65" s="22">
        <f t="shared" si="6"/>
        <v>42</v>
      </c>
    </row>
    <row r="66" spans="2:9" ht="15.75" x14ac:dyDescent="0.25">
      <c r="B66" s="20" t="s">
        <v>144</v>
      </c>
      <c r="C66" s="17" t="s">
        <v>207</v>
      </c>
      <c r="D66" s="16" t="s">
        <v>194</v>
      </c>
      <c r="E66" s="15">
        <v>0.05</v>
      </c>
      <c r="F66" s="21">
        <v>1320</v>
      </c>
      <c r="G66" s="22">
        <f t="shared" si="6"/>
        <v>66</v>
      </c>
    </row>
    <row r="67" spans="2:9" ht="15.75" x14ac:dyDescent="0.25">
      <c r="B67" s="20" t="s">
        <v>145</v>
      </c>
      <c r="C67" s="17" t="s">
        <v>41</v>
      </c>
      <c r="D67" s="16" t="s">
        <v>194</v>
      </c>
      <c r="E67" s="15">
        <v>0.05</v>
      </c>
      <c r="F67" s="21">
        <v>203</v>
      </c>
      <c r="G67" s="22">
        <f t="shared" si="6"/>
        <v>10.15</v>
      </c>
      <c r="I67" s="19">
        <f>G63+G64+G65+G66+G67</f>
        <v>318.14999999999998</v>
      </c>
    </row>
    <row r="68" spans="2:9" ht="15.75" customHeight="1" x14ac:dyDescent="0.25">
      <c r="B68" s="63" t="s">
        <v>82</v>
      </c>
      <c r="C68" s="63"/>
      <c r="D68" s="63"/>
      <c r="E68" s="63"/>
      <c r="F68" s="63"/>
      <c r="G68" s="63"/>
    </row>
    <row r="69" spans="2:9" ht="15.75" x14ac:dyDescent="0.25">
      <c r="B69" s="20" t="s">
        <v>146</v>
      </c>
      <c r="C69" s="17" t="s">
        <v>42</v>
      </c>
      <c r="D69" s="16" t="s">
        <v>194</v>
      </c>
      <c r="E69" s="15">
        <v>0.05</v>
      </c>
      <c r="F69" s="21">
        <v>80</v>
      </c>
      <c r="G69" s="22">
        <f>F69*E69</f>
        <v>4</v>
      </c>
    </row>
    <row r="70" spans="2:9" ht="16.5" customHeight="1" x14ac:dyDescent="0.25">
      <c r="B70" s="20" t="s">
        <v>147</v>
      </c>
      <c r="C70" s="17" t="s">
        <v>43</v>
      </c>
      <c r="D70" s="16" t="s">
        <v>194</v>
      </c>
      <c r="E70" s="15">
        <v>0.05</v>
      </c>
      <c r="F70" s="21">
        <v>45</v>
      </c>
      <c r="G70" s="22">
        <f t="shared" ref="G70:G76" si="7">F70*E70</f>
        <v>2.25</v>
      </c>
    </row>
    <row r="71" spans="2:9" ht="15.75" x14ac:dyDescent="0.25">
      <c r="B71" s="20" t="s">
        <v>148</v>
      </c>
      <c r="C71" s="17" t="s">
        <v>44</v>
      </c>
      <c r="D71" s="16" t="s">
        <v>194</v>
      </c>
      <c r="E71" s="15">
        <v>0.05</v>
      </c>
      <c r="F71" s="21">
        <v>175</v>
      </c>
      <c r="G71" s="22">
        <f t="shared" si="7"/>
        <v>8.75</v>
      </c>
    </row>
    <row r="72" spans="2:9" ht="15.75" x14ac:dyDescent="0.25">
      <c r="B72" s="20" t="s">
        <v>149</v>
      </c>
      <c r="C72" s="17" t="s">
        <v>45</v>
      </c>
      <c r="D72" s="16" t="s">
        <v>194</v>
      </c>
      <c r="E72" s="15">
        <v>0.05</v>
      </c>
      <c r="F72" s="21">
        <v>650</v>
      </c>
      <c r="G72" s="22">
        <f t="shared" si="7"/>
        <v>32.5</v>
      </c>
    </row>
    <row r="73" spans="2:9" ht="15.75" x14ac:dyDescent="0.25">
      <c r="B73" s="20" t="s">
        <v>150</v>
      </c>
      <c r="C73" s="17" t="s">
        <v>46</v>
      </c>
      <c r="D73" s="16" t="s">
        <v>194</v>
      </c>
      <c r="E73" s="15">
        <v>0.05</v>
      </c>
      <c r="F73" s="21">
        <v>25</v>
      </c>
      <c r="G73" s="22">
        <f t="shared" si="7"/>
        <v>1.25</v>
      </c>
    </row>
    <row r="74" spans="2:9" ht="15.75" x14ac:dyDescent="0.25">
      <c r="B74" s="20" t="s">
        <v>151</v>
      </c>
      <c r="C74" s="17" t="s">
        <v>208</v>
      </c>
      <c r="D74" s="16" t="s">
        <v>194</v>
      </c>
      <c r="E74" s="15">
        <v>0.05</v>
      </c>
      <c r="F74" s="21">
        <v>250</v>
      </c>
      <c r="G74" s="22">
        <f t="shared" si="7"/>
        <v>12.5</v>
      </c>
    </row>
    <row r="75" spans="2:9" ht="15.75" x14ac:dyDescent="0.25">
      <c r="B75" s="20" t="s">
        <v>152</v>
      </c>
      <c r="C75" s="17" t="s">
        <v>209</v>
      </c>
      <c r="D75" s="16" t="s">
        <v>194</v>
      </c>
      <c r="E75" s="15">
        <v>0.05</v>
      </c>
      <c r="F75" s="21">
        <v>292</v>
      </c>
      <c r="G75" s="22">
        <f t="shared" si="7"/>
        <v>14.600000000000001</v>
      </c>
    </row>
    <row r="76" spans="2:9" ht="15.75" x14ac:dyDescent="0.25">
      <c r="B76" s="20" t="s">
        <v>153</v>
      </c>
      <c r="C76" s="17" t="s">
        <v>210</v>
      </c>
      <c r="D76" s="16" t="s">
        <v>194</v>
      </c>
      <c r="E76" s="15">
        <v>0.05</v>
      </c>
      <c r="F76" s="21">
        <v>400</v>
      </c>
      <c r="G76" s="22">
        <f t="shared" si="7"/>
        <v>20</v>
      </c>
      <c r="I76" s="19">
        <f>G69+G70+G71+G72+G73+G74+G75+G76</f>
        <v>95.85</v>
      </c>
    </row>
    <row r="77" spans="2:9" ht="16.5" customHeight="1" x14ac:dyDescent="0.25">
      <c r="B77" s="63" t="s">
        <v>244</v>
      </c>
      <c r="C77" s="63"/>
      <c r="D77" s="63"/>
      <c r="E77" s="63"/>
      <c r="F77" s="63"/>
      <c r="G77" s="63"/>
    </row>
    <row r="78" spans="2:9" ht="15.75" x14ac:dyDescent="0.25">
      <c r="B78" s="20" t="s">
        <v>341</v>
      </c>
      <c r="C78" s="17" t="s">
        <v>211</v>
      </c>
      <c r="D78" s="16" t="s">
        <v>194</v>
      </c>
      <c r="E78" s="15">
        <v>0.1</v>
      </c>
      <c r="F78" s="21">
        <v>550</v>
      </c>
      <c r="G78" s="22">
        <f>F78*E78</f>
        <v>55</v>
      </c>
    </row>
    <row r="79" spans="2:9" ht="15.75" x14ac:dyDescent="0.25">
      <c r="B79" s="20" t="s">
        <v>158</v>
      </c>
      <c r="C79" s="17" t="s">
        <v>212</v>
      </c>
      <c r="D79" s="16" t="s">
        <v>194</v>
      </c>
      <c r="E79" s="15">
        <v>0.2</v>
      </c>
      <c r="F79" s="21">
        <v>1000</v>
      </c>
      <c r="G79" s="22">
        <f t="shared" ref="G79:G81" si="8">F79*E79</f>
        <v>200</v>
      </c>
    </row>
    <row r="80" spans="2:9" ht="15.75" x14ac:dyDescent="0.25">
      <c r="B80" s="20" t="s">
        <v>159</v>
      </c>
      <c r="C80" s="17" t="s">
        <v>213</v>
      </c>
      <c r="D80" s="16" t="s">
        <v>194</v>
      </c>
      <c r="E80" s="15">
        <v>0.2</v>
      </c>
      <c r="F80" s="21">
        <v>1000</v>
      </c>
      <c r="G80" s="22">
        <f t="shared" si="8"/>
        <v>200</v>
      </c>
    </row>
    <row r="81" spans="2:9" ht="15.75" x14ac:dyDescent="0.25">
      <c r="B81" s="20" t="s">
        <v>160</v>
      </c>
      <c r="C81" s="17" t="s">
        <v>214</v>
      </c>
      <c r="D81" s="16" t="s">
        <v>194</v>
      </c>
      <c r="E81" s="15">
        <v>0.2</v>
      </c>
      <c r="F81" s="21">
        <v>1000</v>
      </c>
      <c r="G81" s="22">
        <f t="shared" si="8"/>
        <v>200</v>
      </c>
      <c r="I81" s="19">
        <f>G78+G79+G80+G81</f>
        <v>655</v>
      </c>
    </row>
    <row r="82" spans="2:9" ht="16.5" customHeight="1" x14ac:dyDescent="0.25">
      <c r="B82" s="63" t="s">
        <v>215</v>
      </c>
      <c r="C82" s="63"/>
      <c r="D82" s="63"/>
      <c r="E82" s="63"/>
      <c r="F82" s="63"/>
      <c r="G82" s="63"/>
    </row>
    <row r="83" spans="2:9" ht="15.75" x14ac:dyDescent="0.25">
      <c r="B83" s="20" t="s">
        <v>161</v>
      </c>
      <c r="C83" s="17" t="s">
        <v>216</v>
      </c>
      <c r="D83" s="16" t="s">
        <v>194</v>
      </c>
      <c r="E83" s="15">
        <v>0.05</v>
      </c>
      <c r="F83" s="21">
        <v>210</v>
      </c>
      <c r="G83" s="22">
        <f>F83*E83</f>
        <v>10.5</v>
      </c>
    </row>
    <row r="84" spans="2:9" ht="15.75" x14ac:dyDescent="0.25">
      <c r="B84" s="20" t="s">
        <v>162</v>
      </c>
      <c r="C84" s="17" t="s">
        <v>217</v>
      </c>
      <c r="D84" s="16" t="s">
        <v>194</v>
      </c>
      <c r="E84" s="15">
        <v>0.05</v>
      </c>
      <c r="F84" s="21">
        <v>210</v>
      </c>
      <c r="G84" s="22">
        <f t="shared" ref="G84:G85" si="9">F84*E84</f>
        <v>10.5</v>
      </c>
    </row>
    <row r="85" spans="2:9" ht="15.75" x14ac:dyDescent="0.25">
      <c r="B85" s="20" t="s">
        <v>163</v>
      </c>
      <c r="C85" s="17" t="s">
        <v>218</v>
      </c>
      <c r="D85" s="16" t="s">
        <v>194</v>
      </c>
      <c r="E85" s="15">
        <v>0.05</v>
      </c>
      <c r="F85" s="21">
        <v>210</v>
      </c>
      <c r="G85" s="22">
        <f t="shared" si="9"/>
        <v>10.5</v>
      </c>
      <c r="I85" s="19">
        <f>SUM(G83:G85)</f>
        <v>31.5</v>
      </c>
    </row>
    <row r="86" spans="2:9" ht="16.5" customHeight="1" x14ac:dyDescent="0.25">
      <c r="B86" s="63" t="s">
        <v>48</v>
      </c>
      <c r="C86" s="63"/>
      <c r="D86" s="63"/>
      <c r="E86" s="63"/>
      <c r="F86" s="63"/>
      <c r="G86" s="63"/>
    </row>
    <row r="87" spans="2:9" ht="15.75" x14ac:dyDescent="0.25">
      <c r="B87" s="20" t="s">
        <v>342</v>
      </c>
      <c r="C87" s="17" t="s">
        <v>219</v>
      </c>
      <c r="D87" s="16" t="s">
        <v>194</v>
      </c>
      <c r="E87" s="15">
        <v>0.05</v>
      </c>
      <c r="F87" s="21">
        <v>1500</v>
      </c>
      <c r="G87" s="22">
        <f>F87*E87</f>
        <v>75</v>
      </c>
    </row>
    <row r="88" spans="2:9" ht="15.75" x14ac:dyDescent="0.25">
      <c r="B88" s="20" t="s">
        <v>164</v>
      </c>
      <c r="C88" s="17" t="s">
        <v>47</v>
      </c>
      <c r="D88" s="16" t="s">
        <v>194</v>
      </c>
      <c r="E88" s="15">
        <v>0.03</v>
      </c>
      <c r="F88" s="21">
        <v>250</v>
      </c>
      <c r="G88" s="22">
        <f t="shared" ref="G88:G93" si="10">F88*E88</f>
        <v>7.5</v>
      </c>
    </row>
    <row r="89" spans="2:9" ht="15.75" x14ac:dyDescent="0.25">
      <c r="B89" s="20" t="s">
        <v>165</v>
      </c>
      <c r="C89" s="17" t="s">
        <v>220</v>
      </c>
      <c r="D89" s="16" t="s">
        <v>194</v>
      </c>
      <c r="E89" s="15">
        <v>0.05</v>
      </c>
      <c r="F89" s="21">
        <v>1500</v>
      </c>
      <c r="G89" s="22">
        <f t="shared" si="10"/>
        <v>75</v>
      </c>
    </row>
    <row r="90" spans="2:9" ht="15.75" x14ac:dyDescent="0.25">
      <c r="B90" s="20" t="s">
        <v>166</v>
      </c>
      <c r="C90" s="17" t="s">
        <v>221</v>
      </c>
      <c r="D90" s="16" t="s">
        <v>194</v>
      </c>
      <c r="E90" s="15">
        <v>0.05</v>
      </c>
      <c r="F90" s="21">
        <v>2700</v>
      </c>
      <c r="G90" s="22">
        <f t="shared" si="10"/>
        <v>135</v>
      </c>
    </row>
    <row r="91" spans="2:9" ht="15.75" x14ac:dyDescent="0.25">
      <c r="B91" s="20" t="s">
        <v>167</v>
      </c>
      <c r="C91" s="17" t="s">
        <v>222</v>
      </c>
      <c r="D91" s="16" t="s">
        <v>194</v>
      </c>
      <c r="E91" s="15">
        <v>0.05</v>
      </c>
      <c r="F91" s="21">
        <v>1300</v>
      </c>
      <c r="G91" s="22">
        <f t="shared" si="10"/>
        <v>65</v>
      </c>
    </row>
    <row r="92" spans="2:9" ht="18.75" customHeight="1" x14ac:dyDescent="0.25">
      <c r="B92" s="20" t="s">
        <v>168</v>
      </c>
      <c r="C92" s="17" t="s">
        <v>85</v>
      </c>
      <c r="D92" s="16" t="s">
        <v>194</v>
      </c>
      <c r="E92" s="15">
        <v>0.05</v>
      </c>
      <c r="F92" s="21">
        <v>590</v>
      </c>
      <c r="G92" s="22">
        <f t="shared" si="10"/>
        <v>29.5</v>
      </c>
    </row>
    <row r="93" spans="2:9" ht="15.75" x14ac:dyDescent="0.25">
      <c r="B93" s="20" t="s">
        <v>169</v>
      </c>
      <c r="C93" s="17" t="s">
        <v>223</v>
      </c>
      <c r="D93" s="16" t="s">
        <v>194</v>
      </c>
      <c r="E93" s="15">
        <v>0.05</v>
      </c>
      <c r="F93" s="21">
        <v>840</v>
      </c>
      <c r="G93" s="22">
        <f t="shared" si="10"/>
        <v>42</v>
      </c>
      <c r="I93" s="19">
        <f>G87+G88+G89+G90+G91+G92+G93</f>
        <v>429</v>
      </c>
    </row>
    <row r="94" spans="2:9" ht="21.75" customHeight="1" x14ac:dyDescent="0.25">
      <c r="B94" s="63" t="s">
        <v>74</v>
      </c>
      <c r="C94" s="63"/>
      <c r="D94" s="63"/>
      <c r="E94" s="63"/>
      <c r="F94" s="63"/>
      <c r="G94" s="63"/>
    </row>
    <row r="95" spans="2:9" ht="21.75" customHeight="1" x14ac:dyDescent="0.25">
      <c r="B95" s="20" t="s">
        <v>170</v>
      </c>
      <c r="C95" s="17" t="s">
        <v>224</v>
      </c>
      <c r="D95" s="16" t="s">
        <v>194</v>
      </c>
      <c r="E95" s="15">
        <v>0.25</v>
      </c>
      <c r="F95" s="21">
        <v>1800</v>
      </c>
      <c r="G95" s="22">
        <f>F95*E95</f>
        <v>450</v>
      </c>
    </row>
    <row r="96" spans="2:9" ht="21.75" customHeight="1" x14ac:dyDescent="0.25">
      <c r="B96" s="20" t="s">
        <v>171</v>
      </c>
      <c r="C96" s="17" t="s">
        <v>141</v>
      </c>
      <c r="D96" s="16" t="s">
        <v>194</v>
      </c>
      <c r="E96" s="15">
        <v>0.5</v>
      </c>
      <c r="F96" s="21">
        <v>120</v>
      </c>
      <c r="G96" s="22">
        <f t="shared" ref="G96:G100" si="11">F96*E96</f>
        <v>60</v>
      </c>
    </row>
    <row r="97" spans="2:9" ht="21.75" customHeight="1" x14ac:dyDescent="0.25">
      <c r="B97" s="20" t="s">
        <v>172</v>
      </c>
      <c r="C97" s="17" t="s">
        <v>49</v>
      </c>
      <c r="D97" s="16" t="s">
        <v>194</v>
      </c>
      <c r="E97" s="15">
        <v>0.05</v>
      </c>
      <c r="F97" s="21">
        <v>948</v>
      </c>
      <c r="G97" s="22">
        <f t="shared" si="11"/>
        <v>47.400000000000006</v>
      </c>
    </row>
    <row r="98" spans="2:9" ht="21.75" customHeight="1" x14ac:dyDescent="0.25">
      <c r="B98" s="20" t="s">
        <v>173</v>
      </c>
      <c r="C98" s="17" t="s">
        <v>50</v>
      </c>
      <c r="D98" s="16" t="s">
        <v>194</v>
      </c>
      <c r="E98" s="15">
        <v>0.05</v>
      </c>
      <c r="F98" s="21">
        <v>920</v>
      </c>
      <c r="G98" s="22">
        <f t="shared" si="11"/>
        <v>46</v>
      </c>
    </row>
    <row r="99" spans="2:9" ht="21.75" customHeight="1" x14ac:dyDescent="0.25">
      <c r="B99" s="20" t="s">
        <v>174</v>
      </c>
      <c r="C99" s="28" t="s">
        <v>51</v>
      </c>
      <c r="D99" s="16" t="s">
        <v>194</v>
      </c>
      <c r="E99" s="15">
        <v>0.05</v>
      </c>
      <c r="F99" s="21">
        <v>1350</v>
      </c>
      <c r="G99" s="22">
        <f t="shared" si="11"/>
        <v>67.5</v>
      </c>
    </row>
    <row r="100" spans="2:9" ht="21.75" customHeight="1" x14ac:dyDescent="0.25">
      <c r="B100" s="20" t="s">
        <v>175</v>
      </c>
      <c r="C100" s="17" t="s">
        <v>52</v>
      </c>
      <c r="D100" s="16" t="s">
        <v>194</v>
      </c>
      <c r="E100" s="15">
        <v>0.05</v>
      </c>
      <c r="F100" s="21">
        <v>45</v>
      </c>
      <c r="G100" s="22">
        <f t="shared" si="11"/>
        <v>2.25</v>
      </c>
      <c r="I100" s="19">
        <f>G95+G96+G97+G98+G99+G100</f>
        <v>673.15</v>
      </c>
    </row>
    <row r="101" spans="2:9" ht="21.75" customHeight="1" x14ac:dyDescent="0.25">
      <c r="B101" s="63" t="s">
        <v>225</v>
      </c>
      <c r="C101" s="63"/>
      <c r="D101" s="63"/>
      <c r="E101" s="63"/>
      <c r="F101" s="63"/>
      <c r="G101" s="63"/>
    </row>
    <row r="102" spans="2:9" ht="21.75" customHeight="1" x14ac:dyDescent="0.25">
      <c r="B102" s="20" t="s">
        <v>176</v>
      </c>
      <c r="C102" s="28" t="s">
        <v>226</v>
      </c>
      <c r="D102" s="16" t="s">
        <v>194</v>
      </c>
      <c r="E102" s="15">
        <v>0.01</v>
      </c>
      <c r="F102" s="21">
        <v>700</v>
      </c>
      <c r="G102" s="22">
        <f>F102*E102</f>
        <v>7</v>
      </c>
    </row>
    <row r="103" spans="2:9" ht="21.75" customHeight="1" x14ac:dyDescent="0.25">
      <c r="B103" s="20" t="s">
        <v>178</v>
      </c>
      <c r="C103" s="28" t="s">
        <v>227</v>
      </c>
      <c r="D103" s="16" t="s">
        <v>194</v>
      </c>
      <c r="E103" s="15">
        <v>0.03</v>
      </c>
      <c r="F103" s="21">
        <v>5000</v>
      </c>
      <c r="G103" s="22">
        <f>F103*E103</f>
        <v>150</v>
      </c>
      <c r="I103" s="19">
        <f>SUM(G102:G103)</f>
        <v>157</v>
      </c>
    </row>
    <row r="104" spans="2:9" ht="21.75" customHeight="1" x14ac:dyDescent="0.25">
      <c r="B104" s="63" t="s">
        <v>83</v>
      </c>
      <c r="C104" s="63"/>
      <c r="D104" s="63"/>
      <c r="E104" s="63"/>
      <c r="F104" s="63"/>
      <c r="G104" s="63"/>
    </row>
    <row r="105" spans="2:9" ht="21.75" customHeight="1" x14ac:dyDescent="0.25">
      <c r="B105" s="20" t="s">
        <v>179</v>
      </c>
      <c r="C105" s="17" t="s">
        <v>53</v>
      </c>
      <c r="D105" s="16" t="s">
        <v>194</v>
      </c>
      <c r="E105" s="15">
        <v>0.5</v>
      </c>
      <c r="F105" s="21">
        <v>65</v>
      </c>
      <c r="G105" s="22">
        <f>F105*E105</f>
        <v>32.5</v>
      </c>
    </row>
    <row r="106" spans="2:9" ht="21.75" customHeight="1" x14ac:dyDescent="0.25">
      <c r="B106" s="20" t="s">
        <v>182</v>
      </c>
      <c r="C106" s="17" t="s">
        <v>228</v>
      </c>
      <c r="D106" s="16" t="s">
        <v>194</v>
      </c>
      <c r="E106" s="15">
        <v>0.1</v>
      </c>
      <c r="F106" s="21">
        <v>150</v>
      </c>
      <c r="G106" s="22">
        <f t="shared" ref="G106:G108" si="12">F106*E106</f>
        <v>15</v>
      </c>
    </row>
    <row r="107" spans="2:9" ht="21.75" customHeight="1" x14ac:dyDescent="0.25">
      <c r="B107" s="20" t="s">
        <v>184</v>
      </c>
      <c r="C107" s="17" t="s">
        <v>69</v>
      </c>
      <c r="D107" s="16" t="s">
        <v>194</v>
      </c>
      <c r="E107" s="15">
        <v>0.05</v>
      </c>
      <c r="F107" s="21">
        <v>1300</v>
      </c>
      <c r="G107" s="22">
        <f t="shared" si="12"/>
        <v>65</v>
      </c>
    </row>
    <row r="108" spans="2:9" ht="21.75" customHeight="1" x14ac:dyDescent="0.25">
      <c r="B108" s="20" t="s">
        <v>245</v>
      </c>
      <c r="C108" s="17" t="s">
        <v>229</v>
      </c>
      <c r="D108" s="16" t="s">
        <v>194</v>
      </c>
      <c r="E108" s="15">
        <v>0.1</v>
      </c>
      <c r="F108" s="21">
        <v>840</v>
      </c>
      <c r="G108" s="22">
        <f t="shared" si="12"/>
        <v>84</v>
      </c>
      <c r="I108" s="19">
        <f>G105+G106+G107+G108</f>
        <v>196.5</v>
      </c>
    </row>
    <row r="109" spans="2:9" ht="21.75" customHeight="1" x14ac:dyDescent="0.25">
      <c r="B109" s="63" t="s">
        <v>84</v>
      </c>
      <c r="C109" s="63"/>
      <c r="D109" s="63"/>
      <c r="E109" s="63"/>
      <c r="F109" s="63"/>
      <c r="G109" s="63"/>
    </row>
    <row r="110" spans="2:9" ht="21.75" customHeight="1" x14ac:dyDescent="0.25">
      <c r="B110" s="20" t="s">
        <v>246</v>
      </c>
      <c r="C110" s="17" t="s">
        <v>54</v>
      </c>
      <c r="D110" s="16" t="s">
        <v>194</v>
      </c>
      <c r="E110" s="15">
        <v>0.3</v>
      </c>
      <c r="F110" s="21">
        <v>65</v>
      </c>
      <c r="G110" s="22">
        <f>F110*E110</f>
        <v>19.5</v>
      </c>
    </row>
    <row r="111" spans="2:9" ht="21.75" customHeight="1" x14ac:dyDescent="0.25">
      <c r="B111" s="20" t="s">
        <v>247</v>
      </c>
      <c r="C111" s="17" t="s">
        <v>55</v>
      </c>
      <c r="D111" s="16" t="s">
        <v>194</v>
      </c>
      <c r="E111" s="15">
        <v>0.02</v>
      </c>
      <c r="F111" s="21">
        <v>100</v>
      </c>
      <c r="G111" s="22">
        <f t="shared" ref="G111:G114" si="13">F111*E111</f>
        <v>2</v>
      </c>
    </row>
    <row r="112" spans="2:9" ht="21.75" customHeight="1" x14ac:dyDescent="0.25">
      <c r="B112" s="20" t="s">
        <v>248</v>
      </c>
      <c r="C112" s="17" t="s">
        <v>230</v>
      </c>
      <c r="D112" s="16" t="s">
        <v>194</v>
      </c>
      <c r="E112" s="15">
        <v>0.02</v>
      </c>
      <c r="F112" s="21">
        <v>35</v>
      </c>
      <c r="G112" s="22">
        <f t="shared" si="13"/>
        <v>0.70000000000000007</v>
      </c>
    </row>
    <row r="113" spans="2:9" ht="21.75" customHeight="1" x14ac:dyDescent="0.25">
      <c r="B113" s="20" t="s">
        <v>249</v>
      </c>
      <c r="C113" s="17" t="s">
        <v>154</v>
      </c>
      <c r="D113" s="16" t="s">
        <v>194</v>
      </c>
      <c r="E113" s="15">
        <v>0.8</v>
      </c>
      <c r="F113" s="21">
        <v>34</v>
      </c>
      <c r="G113" s="22">
        <f t="shared" si="13"/>
        <v>27.200000000000003</v>
      </c>
    </row>
    <row r="114" spans="2:9" ht="21.75" customHeight="1" x14ac:dyDescent="0.25">
      <c r="B114" s="20" t="s">
        <v>250</v>
      </c>
      <c r="C114" s="17" t="s">
        <v>56</v>
      </c>
      <c r="D114" s="16" t="s">
        <v>194</v>
      </c>
      <c r="E114" s="15">
        <v>0.05</v>
      </c>
      <c r="F114" s="21">
        <v>315</v>
      </c>
      <c r="G114" s="22">
        <f t="shared" si="13"/>
        <v>15.75</v>
      </c>
      <c r="I114" s="55">
        <f>G110+G111+G112+G113+G114</f>
        <v>65.150000000000006</v>
      </c>
    </row>
    <row r="115" spans="2:9" ht="21.75" customHeight="1" x14ac:dyDescent="0.25">
      <c r="B115" s="63" t="s">
        <v>316</v>
      </c>
      <c r="C115" s="63"/>
      <c r="D115" s="63"/>
      <c r="E115" s="63"/>
      <c r="F115" s="63"/>
      <c r="G115" s="63"/>
      <c r="I115" s="19"/>
    </row>
    <row r="116" spans="2:9" ht="21.75" customHeight="1" x14ac:dyDescent="0.25">
      <c r="B116" s="20" t="s">
        <v>251</v>
      </c>
      <c r="C116" s="17" t="s">
        <v>313</v>
      </c>
      <c r="D116" s="29" t="s">
        <v>194</v>
      </c>
      <c r="E116" s="15">
        <v>0.1</v>
      </c>
      <c r="F116" s="30">
        <v>2000</v>
      </c>
      <c r="G116" s="31">
        <f>F116*E116</f>
        <v>200</v>
      </c>
      <c r="I116" s="19"/>
    </row>
    <row r="117" spans="2:9" ht="21.75" customHeight="1" x14ac:dyDescent="0.25">
      <c r="B117" s="20" t="s">
        <v>252</v>
      </c>
      <c r="C117" s="17" t="s">
        <v>314</v>
      </c>
      <c r="D117" s="29" t="s">
        <v>194</v>
      </c>
      <c r="E117" s="15">
        <v>0.3</v>
      </c>
      <c r="F117" s="30">
        <v>800</v>
      </c>
      <c r="G117" s="31">
        <f t="shared" ref="G117:G118" si="14">F117*E117</f>
        <v>240</v>
      </c>
      <c r="I117" s="19"/>
    </row>
    <row r="118" spans="2:9" ht="21.75" customHeight="1" x14ac:dyDescent="0.25">
      <c r="B118" s="20" t="s">
        <v>253</v>
      </c>
      <c r="C118" s="17" t="s">
        <v>315</v>
      </c>
      <c r="D118" s="29" t="s">
        <v>194</v>
      </c>
      <c r="E118" s="15">
        <v>0.3</v>
      </c>
      <c r="F118" s="30">
        <v>800</v>
      </c>
      <c r="G118" s="31">
        <f t="shared" si="14"/>
        <v>240</v>
      </c>
      <c r="I118" s="19">
        <f>G116+G117+G118</f>
        <v>680</v>
      </c>
    </row>
    <row r="119" spans="2:9" ht="35.25" customHeight="1" x14ac:dyDescent="0.25">
      <c r="B119" s="65" t="s">
        <v>231</v>
      </c>
      <c r="C119" s="65"/>
      <c r="D119" s="65"/>
      <c r="E119" s="65"/>
      <c r="F119" s="65"/>
      <c r="G119" s="65"/>
    </row>
    <row r="120" spans="2:9" ht="19.5" customHeight="1" x14ac:dyDescent="0.25">
      <c r="B120" s="20" t="s">
        <v>254</v>
      </c>
      <c r="C120" s="17" t="s">
        <v>70</v>
      </c>
      <c r="D120" s="16" t="s">
        <v>194</v>
      </c>
      <c r="E120" s="32">
        <v>0.05</v>
      </c>
      <c r="F120" s="21">
        <v>25</v>
      </c>
      <c r="G120" s="22">
        <f>F120*E120</f>
        <v>1.25</v>
      </c>
    </row>
    <row r="121" spans="2:9" ht="19.5" customHeight="1" x14ac:dyDescent="0.25">
      <c r="B121" s="20" t="s">
        <v>255</v>
      </c>
      <c r="C121" s="17" t="s">
        <v>232</v>
      </c>
      <c r="D121" s="16" t="s">
        <v>194</v>
      </c>
      <c r="E121" s="32">
        <v>0.05</v>
      </c>
      <c r="F121" s="21">
        <v>75</v>
      </c>
      <c r="G121" s="22">
        <f t="shared" ref="G121:G154" si="15">F121*E121</f>
        <v>3.75</v>
      </c>
    </row>
    <row r="122" spans="2:9" ht="19.5" customHeight="1" x14ac:dyDescent="0.25">
      <c r="B122" s="20" t="s">
        <v>256</v>
      </c>
      <c r="C122" s="17" t="s">
        <v>71</v>
      </c>
      <c r="D122" s="16" t="s">
        <v>194</v>
      </c>
      <c r="E122" s="32">
        <v>0.05</v>
      </c>
      <c r="F122" s="21">
        <v>500</v>
      </c>
      <c r="G122" s="22">
        <f t="shared" si="15"/>
        <v>25</v>
      </c>
    </row>
    <row r="123" spans="2:9" ht="19.5" customHeight="1" x14ac:dyDescent="0.25">
      <c r="B123" s="20" t="s">
        <v>257</v>
      </c>
      <c r="C123" s="17" t="s">
        <v>233</v>
      </c>
      <c r="D123" s="16" t="s">
        <v>194</v>
      </c>
      <c r="E123" s="32">
        <v>0.1</v>
      </c>
      <c r="F123" s="21">
        <v>200</v>
      </c>
      <c r="G123" s="22">
        <f t="shared" si="15"/>
        <v>20</v>
      </c>
    </row>
    <row r="124" spans="2:9" ht="19.5" customHeight="1" x14ac:dyDescent="0.25">
      <c r="B124" s="20" t="s">
        <v>258</v>
      </c>
      <c r="C124" s="17" t="s">
        <v>234</v>
      </c>
      <c r="D124" s="16" t="s">
        <v>194</v>
      </c>
      <c r="E124" s="32">
        <v>0.01</v>
      </c>
      <c r="F124" s="21">
        <v>76</v>
      </c>
      <c r="G124" s="22">
        <f t="shared" si="15"/>
        <v>0.76</v>
      </c>
    </row>
    <row r="125" spans="2:9" ht="19.5" customHeight="1" x14ac:dyDescent="0.25">
      <c r="B125" s="20" t="s">
        <v>259</v>
      </c>
      <c r="C125" s="17" t="s">
        <v>72</v>
      </c>
      <c r="D125" s="16" t="s">
        <v>195</v>
      </c>
      <c r="E125" s="32">
        <v>0.1</v>
      </c>
      <c r="F125" s="21">
        <v>230</v>
      </c>
      <c r="G125" s="22">
        <f t="shared" si="15"/>
        <v>23</v>
      </c>
    </row>
    <row r="126" spans="2:9" ht="19.5" customHeight="1" x14ac:dyDescent="0.25">
      <c r="B126" s="20" t="s">
        <v>260</v>
      </c>
      <c r="C126" s="17" t="s">
        <v>73</v>
      </c>
      <c r="D126" s="16" t="s">
        <v>195</v>
      </c>
      <c r="E126" s="32">
        <v>0.02</v>
      </c>
      <c r="F126" s="21">
        <v>260</v>
      </c>
      <c r="G126" s="22">
        <f t="shared" si="15"/>
        <v>5.2</v>
      </c>
    </row>
    <row r="127" spans="2:9" ht="19.5" customHeight="1" x14ac:dyDescent="0.25">
      <c r="B127" s="20" t="s">
        <v>261</v>
      </c>
      <c r="C127" s="17" t="s">
        <v>235</v>
      </c>
      <c r="D127" s="16" t="s">
        <v>194</v>
      </c>
      <c r="E127" s="32">
        <v>0.05</v>
      </c>
      <c r="F127" s="21">
        <v>350</v>
      </c>
      <c r="G127" s="22">
        <f t="shared" si="15"/>
        <v>17.5</v>
      </c>
    </row>
    <row r="128" spans="2:9" ht="19.5" customHeight="1" x14ac:dyDescent="0.25">
      <c r="B128" s="20" t="s">
        <v>262</v>
      </c>
      <c r="C128" s="17" t="s">
        <v>236</v>
      </c>
      <c r="D128" s="16" t="s">
        <v>194</v>
      </c>
      <c r="E128" s="32">
        <v>0.05</v>
      </c>
      <c r="F128" s="21">
        <v>200</v>
      </c>
      <c r="G128" s="22">
        <f t="shared" si="15"/>
        <v>10</v>
      </c>
    </row>
    <row r="129" spans="2:7" ht="19.5" customHeight="1" x14ac:dyDescent="0.25">
      <c r="B129" s="20" t="s">
        <v>263</v>
      </c>
      <c r="C129" s="17" t="s">
        <v>57</v>
      </c>
      <c r="D129" s="16" t="s">
        <v>194</v>
      </c>
      <c r="E129" s="32">
        <v>4.0000000000000001E-3</v>
      </c>
      <c r="F129" s="21">
        <v>2900</v>
      </c>
      <c r="G129" s="22">
        <f t="shared" si="15"/>
        <v>11.6</v>
      </c>
    </row>
    <row r="130" spans="2:7" ht="19.5" customHeight="1" x14ac:dyDescent="0.25">
      <c r="B130" s="20" t="s">
        <v>343</v>
      </c>
      <c r="C130" s="17" t="s">
        <v>237</v>
      </c>
      <c r="D130" s="16" t="s">
        <v>194</v>
      </c>
      <c r="E130" s="32">
        <v>4.0000000000000001E-3</v>
      </c>
      <c r="F130" s="21">
        <v>2000</v>
      </c>
      <c r="G130" s="22">
        <f t="shared" si="15"/>
        <v>8</v>
      </c>
    </row>
    <row r="131" spans="2:7" ht="19.5" customHeight="1" x14ac:dyDescent="0.25">
      <c r="B131" s="20" t="s">
        <v>344</v>
      </c>
      <c r="C131" s="17" t="s">
        <v>58</v>
      </c>
      <c r="D131" s="16" t="s">
        <v>194</v>
      </c>
      <c r="E131" s="32">
        <v>4.0000000000000001E-3</v>
      </c>
      <c r="F131" s="21">
        <v>1880</v>
      </c>
      <c r="G131" s="22">
        <f t="shared" si="15"/>
        <v>7.5200000000000005</v>
      </c>
    </row>
    <row r="132" spans="2:7" ht="19.5" customHeight="1" x14ac:dyDescent="0.25">
      <c r="B132" s="20" t="s">
        <v>264</v>
      </c>
      <c r="C132" s="17" t="s">
        <v>59</v>
      </c>
      <c r="D132" s="16" t="s">
        <v>194</v>
      </c>
      <c r="E132" s="32">
        <v>4.0000000000000001E-3</v>
      </c>
      <c r="F132" s="21">
        <v>5184</v>
      </c>
      <c r="G132" s="22">
        <f t="shared" si="15"/>
        <v>20.736000000000001</v>
      </c>
    </row>
    <row r="133" spans="2:7" ht="19.5" customHeight="1" x14ac:dyDescent="0.25">
      <c r="B133" s="20" t="s">
        <v>265</v>
      </c>
      <c r="C133" s="17" t="s">
        <v>155</v>
      </c>
      <c r="D133" s="16" t="s">
        <v>194</v>
      </c>
      <c r="E133" s="32">
        <v>4.0000000000000001E-3</v>
      </c>
      <c r="F133" s="21">
        <v>8500</v>
      </c>
      <c r="G133" s="22">
        <f t="shared" si="15"/>
        <v>34</v>
      </c>
    </row>
    <row r="134" spans="2:7" ht="19.5" customHeight="1" x14ac:dyDescent="0.25">
      <c r="B134" s="20" t="s">
        <v>345</v>
      </c>
      <c r="C134" s="17" t="s">
        <v>156</v>
      </c>
      <c r="D134" s="16" t="s">
        <v>194</v>
      </c>
      <c r="E134" s="32">
        <v>4.0000000000000001E-3</v>
      </c>
      <c r="F134" s="21">
        <v>5400</v>
      </c>
      <c r="G134" s="22">
        <f t="shared" si="15"/>
        <v>21.6</v>
      </c>
    </row>
    <row r="135" spans="2:7" ht="19.5" customHeight="1" x14ac:dyDescent="0.25">
      <c r="B135" s="20" t="s">
        <v>266</v>
      </c>
      <c r="C135" s="17" t="s">
        <v>60</v>
      </c>
      <c r="D135" s="16" t="s">
        <v>194</v>
      </c>
      <c r="E135" s="32">
        <v>4.0000000000000001E-3</v>
      </c>
      <c r="F135" s="21">
        <v>3934</v>
      </c>
      <c r="G135" s="22">
        <f t="shared" si="15"/>
        <v>15.736000000000001</v>
      </c>
    </row>
    <row r="136" spans="2:7" ht="19.5" customHeight="1" x14ac:dyDescent="0.25">
      <c r="B136" s="20" t="s">
        <v>346</v>
      </c>
      <c r="C136" s="17" t="s">
        <v>61</v>
      </c>
      <c r="D136" s="16" t="s">
        <v>194</v>
      </c>
      <c r="E136" s="32">
        <v>4.0000000000000001E-3</v>
      </c>
      <c r="F136" s="21">
        <v>1320</v>
      </c>
      <c r="G136" s="22">
        <f t="shared" si="15"/>
        <v>5.28</v>
      </c>
    </row>
    <row r="137" spans="2:7" ht="19.5" customHeight="1" x14ac:dyDescent="0.25">
      <c r="B137" s="20" t="s">
        <v>347</v>
      </c>
      <c r="C137" s="17" t="s">
        <v>238</v>
      </c>
      <c r="D137" s="16" t="s">
        <v>194</v>
      </c>
      <c r="E137" s="32">
        <v>4.0000000000000001E-3</v>
      </c>
      <c r="F137" s="21">
        <v>2797</v>
      </c>
      <c r="G137" s="22">
        <f t="shared" si="15"/>
        <v>11.188000000000001</v>
      </c>
    </row>
    <row r="138" spans="2:7" ht="19.5" customHeight="1" x14ac:dyDescent="0.25">
      <c r="B138" s="20" t="s">
        <v>348</v>
      </c>
      <c r="C138" s="17" t="s">
        <v>239</v>
      </c>
      <c r="D138" s="16" t="s">
        <v>194</v>
      </c>
      <c r="E138" s="32">
        <v>4.0000000000000001E-3</v>
      </c>
      <c r="F138" s="21">
        <v>2100</v>
      </c>
      <c r="G138" s="22">
        <f t="shared" si="15"/>
        <v>8.4</v>
      </c>
    </row>
    <row r="139" spans="2:7" ht="19.5" customHeight="1" x14ac:dyDescent="0.25">
      <c r="B139" s="20" t="s">
        <v>267</v>
      </c>
      <c r="C139" s="17" t="s">
        <v>62</v>
      </c>
      <c r="D139" s="16" t="s">
        <v>194</v>
      </c>
      <c r="E139" s="32">
        <v>4.0000000000000001E-3</v>
      </c>
      <c r="F139" s="21">
        <v>5900</v>
      </c>
      <c r="G139" s="22">
        <f t="shared" si="15"/>
        <v>23.6</v>
      </c>
    </row>
    <row r="140" spans="2:7" ht="19.5" customHeight="1" x14ac:dyDescent="0.25">
      <c r="B140" s="20" t="s">
        <v>268</v>
      </c>
      <c r="C140" s="17" t="s">
        <v>63</v>
      </c>
      <c r="D140" s="16" t="s">
        <v>194</v>
      </c>
      <c r="E140" s="32">
        <v>4.0000000000000001E-3</v>
      </c>
      <c r="F140" s="21">
        <v>1400</v>
      </c>
      <c r="G140" s="22">
        <f t="shared" si="15"/>
        <v>5.6000000000000005</v>
      </c>
    </row>
    <row r="141" spans="2:7" ht="19.5" customHeight="1" x14ac:dyDescent="0.25">
      <c r="B141" s="20" t="s">
        <v>349</v>
      </c>
      <c r="C141" s="17" t="s">
        <v>240</v>
      </c>
      <c r="D141" s="16" t="s">
        <v>194</v>
      </c>
      <c r="E141" s="32">
        <v>4.0000000000000001E-3</v>
      </c>
      <c r="F141" s="21">
        <v>1350</v>
      </c>
      <c r="G141" s="22">
        <f t="shared" si="15"/>
        <v>5.4</v>
      </c>
    </row>
    <row r="142" spans="2:7" ht="19.5" customHeight="1" x14ac:dyDescent="0.25">
      <c r="B142" s="20" t="s">
        <v>269</v>
      </c>
      <c r="C142" s="17" t="s">
        <v>64</v>
      </c>
      <c r="D142" s="16" t="s">
        <v>194</v>
      </c>
      <c r="E142" s="32">
        <v>4.0000000000000001E-3</v>
      </c>
      <c r="F142" s="21">
        <v>3497</v>
      </c>
      <c r="G142" s="22">
        <f t="shared" si="15"/>
        <v>13.988</v>
      </c>
    </row>
    <row r="143" spans="2:7" ht="19.5" customHeight="1" x14ac:dyDescent="0.25">
      <c r="B143" s="20" t="s">
        <v>270</v>
      </c>
      <c r="C143" s="17" t="s">
        <v>241</v>
      </c>
      <c r="D143" s="16" t="s">
        <v>194</v>
      </c>
      <c r="E143" s="32">
        <v>4.0000000000000001E-3</v>
      </c>
      <c r="F143" s="21">
        <v>4420</v>
      </c>
      <c r="G143" s="22">
        <f t="shared" si="15"/>
        <v>17.68</v>
      </c>
    </row>
    <row r="144" spans="2:7" ht="19.5" customHeight="1" x14ac:dyDescent="0.25">
      <c r="B144" s="20" t="s">
        <v>271</v>
      </c>
      <c r="C144" s="17" t="s">
        <v>242</v>
      </c>
      <c r="D144" s="16" t="s">
        <v>194</v>
      </c>
      <c r="E144" s="32">
        <v>4.0000000000000001E-3</v>
      </c>
      <c r="F144" s="21">
        <v>4250</v>
      </c>
      <c r="G144" s="22">
        <f t="shared" si="15"/>
        <v>17</v>
      </c>
    </row>
    <row r="145" spans="2:9" ht="19.5" customHeight="1" x14ac:dyDescent="0.25">
      <c r="B145" s="20" t="s">
        <v>272</v>
      </c>
      <c r="C145" s="17" t="s">
        <v>65</v>
      </c>
      <c r="D145" s="16" t="s">
        <v>194</v>
      </c>
      <c r="E145" s="32">
        <v>4.0000000000000001E-3</v>
      </c>
      <c r="F145" s="21">
        <v>8334</v>
      </c>
      <c r="G145" s="22">
        <f t="shared" si="15"/>
        <v>33.335999999999999</v>
      </c>
    </row>
    <row r="146" spans="2:9" ht="19.5" customHeight="1" x14ac:dyDescent="0.25">
      <c r="B146" s="20" t="s">
        <v>273</v>
      </c>
      <c r="C146" s="17" t="s">
        <v>66</v>
      </c>
      <c r="D146" s="16" t="s">
        <v>194</v>
      </c>
      <c r="E146" s="32">
        <v>4.0000000000000001E-3</v>
      </c>
      <c r="F146" s="21">
        <v>8334</v>
      </c>
      <c r="G146" s="22">
        <f t="shared" si="15"/>
        <v>33.335999999999999</v>
      </c>
    </row>
    <row r="147" spans="2:9" ht="19.5" customHeight="1" x14ac:dyDescent="0.25">
      <c r="B147" s="20" t="s">
        <v>274</v>
      </c>
      <c r="C147" s="17" t="s">
        <v>157</v>
      </c>
      <c r="D147" s="16" t="s">
        <v>194</v>
      </c>
      <c r="E147" s="32">
        <v>4.0000000000000001E-3</v>
      </c>
      <c r="F147" s="21">
        <v>3266</v>
      </c>
      <c r="G147" s="22">
        <f t="shared" si="15"/>
        <v>13.064</v>
      </c>
    </row>
    <row r="148" spans="2:9" ht="19.5" customHeight="1" x14ac:dyDescent="0.25">
      <c r="B148" s="20" t="s">
        <v>275</v>
      </c>
      <c r="C148" s="17" t="s">
        <v>67</v>
      </c>
      <c r="D148" s="16" t="s">
        <v>194</v>
      </c>
      <c r="E148" s="32">
        <v>4.0000000000000001E-3</v>
      </c>
      <c r="F148" s="21">
        <v>6250</v>
      </c>
      <c r="G148" s="22">
        <f t="shared" si="15"/>
        <v>25</v>
      </c>
    </row>
    <row r="149" spans="2:9" ht="19.5" customHeight="1" x14ac:dyDescent="0.25">
      <c r="B149" s="20" t="s">
        <v>276</v>
      </c>
      <c r="C149" s="17" t="s">
        <v>29</v>
      </c>
      <c r="D149" s="16" t="s">
        <v>194</v>
      </c>
      <c r="E149" s="32">
        <v>4.0000000000000001E-3</v>
      </c>
      <c r="F149" s="21">
        <v>2320</v>
      </c>
      <c r="G149" s="22">
        <f t="shared" si="15"/>
        <v>9.2799999999999994</v>
      </c>
    </row>
    <row r="150" spans="2:9" ht="19.5" customHeight="1" x14ac:dyDescent="0.25">
      <c r="B150" s="20" t="s">
        <v>277</v>
      </c>
      <c r="C150" s="17" t="s">
        <v>68</v>
      </c>
      <c r="D150" s="16" t="s">
        <v>194</v>
      </c>
      <c r="E150" s="32">
        <v>4.0000000000000001E-3</v>
      </c>
      <c r="F150" s="21">
        <v>2450</v>
      </c>
      <c r="G150" s="22">
        <f t="shared" si="15"/>
        <v>9.8000000000000007</v>
      </c>
      <c r="I150" s="19">
        <f>G120+G121+G122+G123+G124+G125+G126+G127+G128+G129+G130+G131+G132+G133+G134+G135+G136+G137+G138+G139+G140+G141+G142+G143+G144+G145+G146+G147+G148+G149+G150</f>
        <v>457.60399999999998</v>
      </c>
    </row>
    <row r="151" spans="2:9" ht="19.5" customHeight="1" x14ac:dyDescent="0.25">
      <c r="B151" s="66" t="s">
        <v>177</v>
      </c>
      <c r="C151" s="66"/>
      <c r="D151" s="66"/>
      <c r="E151" s="66"/>
      <c r="F151" s="66"/>
      <c r="G151" s="66"/>
    </row>
    <row r="152" spans="2:9" ht="19.5" customHeight="1" x14ac:dyDescent="0.25">
      <c r="B152" s="20" t="s">
        <v>350</v>
      </c>
      <c r="C152" s="17" t="s">
        <v>180</v>
      </c>
      <c r="D152" s="16" t="s">
        <v>194</v>
      </c>
      <c r="E152" s="15">
        <v>0.1</v>
      </c>
      <c r="F152" s="21">
        <v>1200</v>
      </c>
      <c r="G152" s="22">
        <f t="shared" si="15"/>
        <v>120</v>
      </c>
      <c r="I152" s="19">
        <f>G152</f>
        <v>120</v>
      </c>
    </row>
    <row r="153" spans="2:9" ht="19.5" customHeight="1" x14ac:dyDescent="0.25">
      <c r="B153" s="63" t="s">
        <v>181</v>
      </c>
      <c r="C153" s="63"/>
      <c r="D153" s="63"/>
      <c r="E153" s="63"/>
      <c r="F153" s="63"/>
      <c r="G153" s="63"/>
    </row>
    <row r="154" spans="2:9" ht="48" customHeight="1" x14ac:dyDescent="0.25">
      <c r="B154" s="20" t="s">
        <v>351</v>
      </c>
      <c r="C154" s="33" t="s">
        <v>319</v>
      </c>
      <c r="D154" s="16" t="s">
        <v>194</v>
      </c>
      <c r="E154" s="30">
        <v>0.2</v>
      </c>
      <c r="F154" s="30">
        <v>250</v>
      </c>
      <c r="G154" s="34">
        <f t="shared" si="15"/>
        <v>50</v>
      </c>
      <c r="I154" s="19">
        <f>G154</f>
        <v>50</v>
      </c>
    </row>
    <row r="155" spans="2:9" ht="19.5" customHeight="1" x14ac:dyDescent="0.25">
      <c r="B155" s="63" t="s">
        <v>243</v>
      </c>
      <c r="C155" s="63"/>
      <c r="D155" s="63"/>
      <c r="E155" s="63"/>
      <c r="F155" s="63"/>
      <c r="G155" s="63"/>
    </row>
    <row r="156" spans="2:9" ht="31.5" customHeight="1" x14ac:dyDescent="0.25">
      <c r="B156" s="20" t="s">
        <v>278</v>
      </c>
      <c r="C156" s="35" t="s">
        <v>320</v>
      </c>
      <c r="D156" s="36" t="s">
        <v>194</v>
      </c>
      <c r="E156" s="30">
        <v>1.8</v>
      </c>
      <c r="F156" s="30">
        <v>200</v>
      </c>
      <c r="G156" s="34">
        <f>F156*E156</f>
        <v>360</v>
      </c>
    </row>
    <row r="157" spans="2:9" ht="31.5" customHeight="1" x14ac:dyDescent="0.25">
      <c r="B157" s="20" t="s">
        <v>279</v>
      </c>
      <c r="C157" s="35" t="s">
        <v>321</v>
      </c>
      <c r="D157" s="36" t="s">
        <v>194</v>
      </c>
      <c r="E157" s="30">
        <v>1.2</v>
      </c>
      <c r="F157" s="30">
        <v>450</v>
      </c>
      <c r="G157" s="34">
        <f t="shared" ref="G157" si="16">F157*E157</f>
        <v>540</v>
      </c>
      <c r="I157" s="19">
        <f>SUM(G156:G157)</f>
        <v>900</v>
      </c>
    </row>
    <row r="158" spans="2:9" ht="18.75" customHeight="1" x14ac:dyDescent="0.25">
      <c r="B158" s="60" t="s">
        <v>97</v>
      </c>
      <c r="C158" s="60"/>
      <c r="D158" s="60"/>
      <c r="E158" s="60"/>
      <c r="F158" s="60"/>
      <c r="G158" s="13">
        <f>SUM(G5:G157)</f>
        <v>7311.2040000000015</v>
      </c>
      <c r="I158" s="13">
        <f>I11+I31+I40+I44+I56+I61+I67+I76+I81+I85+I93+I100+I103+I108+I114+I118+I150+I152+I154+I157</f>
        <v>7311.2039999999997</v>
      </c>
    </row>
    <row r="159" spans="2:9" ht="18.75" customHeight="1" x14ac:dyDescent="0.25">
      <c r="B159" s="37"/>
      <c r="C159" s="37"/>
      <c r="D159" s="37"/>
      <c r="E159" s="37"/>
      <c r="F159" s="37"/>
      <c r="G159" s="38"/>
    </row>
    <row r="160" spans="2:9" ht="18.75" customHeight="1" x14ac:dyDescent="0.25">
      <c r="B160" s="67" t="s">
        <v>280</v>
      </c>
      <c r="C160" s="68"/>
      <c r="D160" s="68"/>
      <c r="E160" s="68"/>
      <c r="F160" s="68"/>
      <c r="G160" s="69"/>
    </row>
    <row r="161" spans="2:7" ht="18.75" customHeight="1" x14ac:dyDescent="0.25">
      <c r="B161" s="67" t="s">
        <v>281</v>
      </c>
      <c r="C161" s="68"/>
      <c r="D161" s="68"/>
      <c r="E161" s="68"/>
      <c r="F161" s="68"/>
      <c r="G161" s="69"/>
    </row>
    <row r="162" spans="2:7" ht="26.25" customHeight="1" x14ac:dyDescent="0.25">
      <c r="B162" s="16" t="s">
        <v>282</v>
      </c>
      <c r="C162" s="16" t="s">
        <v>99</v>
      </c>
      <c r="D162" s="39" t="s">
        <v>96</v>
      </c>
      <c r="E162" s="39" t="s">
        <v>94</v>
      </c>
      <c r="F162" s="40" t="s">
        <v>93</v>
      </c>
      <c r="G162" s="39" t="s">
        <v>95</v>
      </c>
    </row>
    <row r="163" spans="2:7" ht="18.75" customHeight="1" x14ac:dyDescent="0.25">
      <c r="B163" s="20" t="s">
        <v>104</v>
      </c>
      <c r="C163" s="14" t="s">
        <v>283</v>
      </c>
      <c r="D163" s="16" t="s">
        <v>7</v>
      </c>
      <c r="E163" s="15">
        <v>0.5</v>
      </c>
      <c r="F163" s="41">
        <v>160</v>
      </c>
      <c r="G163" s="42">
        <f>E163*F163</f>
        <v>80</v>
      </c>
    </row>
    <row r="164" spans="2:7" ht="18.75" customHeight="1" x14ac:dyDescent="0.25">
      <c r="B164" s="20" t="s">
        <v>105</v>
      </c>
      <c r="C164" s="14" t="s">
        <v>284</v>
      </c>
      <c r="D164" s="16" t="s">
        <v>7</v>
      </c>
      <c r="E164" s="15">
        <v>0.5</v>
      </c>
      <c r="F164" s="41">
        <v>200</v>
      </c>
      <c r="G164" s="42">
        <f t="shared" ref="G164:G186" si="17">E164*F164</f>
        <v>100</v>
      </c>
    </row>
    <row r="165" spans="2:7" ht="26.25" customHeight="1" x14ac:dyDescent="0.25">
      <c r="B165" s="20" t="s">
        <v>106</v>
      </c>
      <c r="C165" s="14" t="s">
        <v>285</v>
      </c>
      <c r="D165" s="16" t="s">
        <v>7</v>
      </c>
      <c r="E165" s="15">
        <v>0.5</v>
      </c>
      <c r="F165" s="15">
        <v>110</v>
      </c>
      <c r="G165" s="42">
        <f t="shared" si="17"/>
        <v>55</v>
      </c>
    </row>
    <row r="166" spans="2:7" ht="18.75" customHeight="1" x14ac:dyDescent="0.25">
      <c r="B166" s="20" t="s">
        <v>107</v>
      </c>
      <c r="C166" s="14" t="s">
        <v>286</v>
      </c>
      <c r="D166" s="16" t="s">
        <v>7</v>
      </c>
      <c r="E166" s="15">
        <v>1</v>
      </c>
      <c r="F166" s="41">
        <v>64.569999999999993</v>
      </c>
      <c r="G166" s="42">
        <f t="shared" si="17"/>
        <v>64.569999999999993</v>
      </c>
    </row>
    <row r="167" spans="2:7" ht="18.75" customHeight="1" x14ac:dyDescent="0.25">
      <c r="B167" s="20" t="s">
        <v>108</v>
      </c>
      <c r="C167" s="14" t="s">
        <v>89</v>
      </c>
      <c r="D167" s="16" t="s">
        <v>7</v>
      </c>
      <c r="E167" s="15">
        <v>1</v>
      </c>
      <c r="F167" s="41">
        <v>22.44</v>
      </c>
      <c r="G167" s="42">
        <f t="shared" si="17"/>
        <v>22.44</v>
      </c>
    </row>
    <row r="168" spans="2:7" ht="18.75" customHeight="1" x14ac:dyDescent="0.25">
      <c r="B168" s="20" t="s">
        <v>109</v>
      </c>
      <c r="C168" s="14" t="s">
        <v>287</v>
      </c>
      <c r="D168" s="16" t="s">
        <v>7</v>
      </c>
      <c r="E168" s="15">
        <v>1</v>
      </c>
      <c r="F168" s="41">
        <v>38.299999999999997</v>
      </c>
      <c r="G168" s="42">
        <f t="shared" si="17"/>
        <v>38.299999999999997</v>
      </c>
    </row>
    <row r="169" spans="2:7" ht="27" customHeight="1" x14ac:dyDescent="0.25">
      <c r="B169" s="20" t="s">
        <v>110</v>
      </c>
      <c r="C169" s="28" t="s">
        <v>88</v>
      </c>
      <c r="D169" s="16" t="s">
        <v>7</v>
      </c>
      <c r="E169" s="15">
        <v>10</v>
      </c>
      <c r="F169" s="41">
        <v>5.09</v>
      </c>
      <c r="G169" s="42">
        <f t="shared" si="17"/>
        <v>50.9</v>
      </c>
    </row>
    <row r="170" spans="2:7" ht="27" customHeight="1" x14ac:dyDescent="0.25">
      <c r="B170" s="20" t="s">
        <v>111</v>
      </c>
      <c r="C170" s="28" t="s">
        <v>183</v>
      </c>
      <c r="D170" s="16" t="s">
        <v>7</v>
      </c>
      <c r="E170" s="15">
        <v>15</v>
      </c>
      <c r="F170" s="41">
        <v>6.17</v>
      </c>
      <c r="G170" s="42">
        <f t="shared" si="17"/>
        <v>92.55</v>
      </c>
    </row>
    <row r="171" spans="2:7" ht="18.75" customHeight="1" x14ac:dyDescent="0.25">
      <c r="B171" s="20" t="s">
        <v>112</v>
      </c>
      <c r="C171" s="14" t="s">
        <v>309</v>
      </c>
      <c r="D171" s="16" t="s">
        <v>7</v>
      </c>
      <c r="E171" s="15">
        <v>2</v>
      </c>
      <c r="F171" s="15">
        <v>10.199999999999999</v>
      </c>
      <c r="G171" s="42">
        <f t="shared" si="17"/>
        <v>20.399999999999999</v>
      </c>
    </row>
    <row r="172" spans="2:7" ht="18.75" customHeight="1" x14ac:dyDescent="0.25">
      <c r="B172" s="20" t="s">
        <v>113</v>
      </c>
      <c r="C172" s="14" t="s">
        <v>310</v>
      </c>
      <c r="D172" s="16" t="s">
        <v>7</v>
      </c>
      <c r="E172" s="15">
        <v>5</v>
      </c>
      <c r="F172" s="41">
        <v>0.56000000000000005</v>
      </c>
      <c r="G172" s="42">
        <f t="shared" si="17"/>
        <v>2.8000000000000003</v>
      </c>
    </row>
    <row r="173" spans="2:7" ht="18.75" customHeight="1" x14ac:dyDescent="0.25">
      <c r="B173" s="20" t="s">
        <v>322</v>
      </c>
      <c r="C173" s="14" t="s">
        <v>311</v>
      </c>
      <c r="D173" s="16" t="s">
        <v>288</v>
      </c>
      <c r="E173" s="15">
        <v>0.5</v>
      </c>
      <c r="F173" s="41">
        <v>57.75</v>
      </c>
      <c r="G173" s="42">
        <f t="shared" si="17"/>
        <v>28.875</v>
      </c>
    </row>
    <row r="174" spans="2:7" ht="18.75" customHeight="1" x14ac:dyDescent="0.25">
      <c r="B174" s="20" t="s">
        <v>323</v>
      </c>
      <c r="C174" s="14" t="s">
        <v>312</v>
      </c>
      <c r="D174" s="16" t="s">
        <v>288</v>
      </c>
      <c r="E174" s="15">
        <v>0.5</v>
      </c>
      <c r="F174" s="41">
        <v>158.29</v>
      </c>
      <c r="G174" s="42">
        <f t="shared" si="17"/>
        <v>79.144999999999996</v>
      </c>
    </row>
    <row r="175" spans="2:7" ht="18.75" customHeight="1" x14ac:dyDescent="0.25">
      <c r="B175" s="20" t="s">
        <v>324</v>
      </c>
      <c r="C175" s="14" t="s">
        <v>289</v>
      </c>
      <c r="D175" s="16" t="s">
        <v>7</v>
      </c>
      <c r="E175" s="15">
        <v>5</v>
      </c>
      <c r="F175" s="15">
        <v>4.0999999999999996</v>
      </c>
      <c r="G175" s="42">
        <f t="shared" si="17"/>
        <v>20.5</v>
      </c>
    </row>
    <row r="176" spans="2:7" ht="18.75" customHeight="1" x14ac:dyDescent="0.25">
      <c r="B176" s="20" t="s">
        <v>114</v>
      </c>
      <c r="C176" s="14" t="s">
        <v>290</v>
      </c>
      <c r="D176" s="16" t="s">
        <v>291</v>
      </c>
      <c r="E176" s="15">
        <v>1</v>
      </c>
      <c r="F176" s="41">
        <v>160</v>
      </c>
      <c r="G176" s="42">
        <f t="shared" si="17"/>
        <v>160</v>
      </c>
    </row>
    <row r="177" spans="2:7" ht="18.75" customHeight="1" x14ac:dyDescent="0.25">
      <c r="B177" s="20" t="s">
        <v>115</v>
      </c>
      <c r="C177" s="14" t="s">
        <v>292</v>
      </c>
      <c r="D177" s="16" t="s">
        <v>7</v>
      </c>
      <c r="E177" s="15">
        <v>0.5</v>
      </c>
      <c r="F177" s="41">
        <v>45.84</v>
      </c>
      <c r="G177" s="42">
        <f t="shared" si="17"/>
        <v>22.92</v>
      </c>
    </row>
    <row r="178" spans="2:7" ht="18.75" customHeight="1" x14ac:dyDescent="0.25">
      <c r="B178" s="20" t="s">
        <v>116</v>
      </c>
      <c r="C178" s="14" t="s">
        <v>293</v>
      </c>
      <c r="D178" s="16" t="s">
        <v>7</v>
      </c>
      <c r="E178" s="15">
        <v>1</v>
      </c>
      <c r="F178" s="41">
        <v>78</v>
      </c>
      <c r="G178" s="42">
        <f t="shared" si="17"/>
        <v>78</v>
      </c>
    </row>
    <row r="179" spans="2:7" ht="18.75" customHeight="1" x14ac:dyDescent="0.25">
      <c r="B179" s="20" t="s">
        <v>117</v>
      </c>
      <c r="C179" s="14" t="s">
        <v>294</v>
      </c>
      <c r="D179" s="16" t="s">
        <v>7</v>
      </c>
      <c r="E179" s="15">
        <v>10</v>
      </c>
      <c r="F179" s="15">
        <v>5.33</v>
      </c>
      <c r="G179" s="42">
        <f t="shared" si="17"/>
        <v>53.3</v>
      </c>
    </row>
    <row r="180" spans="2:7" ht="18.75" customHeight="1" x14ac:dyDescent="0.25">
      <c r="B180" s="20" t="s">
        <v>118</v>
      </c>
      <c r="C180" s="17" t="s">
        <v>185</v>
      </c>
      <c r="D180" s="16" t="s">
        <v>90</v>
      </c>
      <c r="E180" s="15">
        <v>4</v>
      </c>
      <c r="F180" s="41">
        <v>130.43</v>
      </c>
      <c r="G180" s="42">
        <f t="shared" si="17"/>
        <v>521.72</v>
      </c>
    </row>
    <row r="181" spans="2:7" ht="18.75" customHeight="1" x14ac:dyDescent="0.25">
      <c r="B181" s="20" t="s">
        <v>119</v>
      </c>
      <c r="C181" s="17" t="s">
        <v>295</v>
      </c>
      <c r="D181" s="16" t="s">
        <v>7</v>
      </c>
      <c r="E181" s="15">
        <v>50</v>
      </c>
      <c r="F181" s="15">
        <v>1.71</v>
      </c>
      <c r="G181" s="42">
        <f t="shared" si="17"/>
        <v>85.5</v>
      </c>
    </row>
    <row r="182" spans="2:7" ht="18.75" customHeight="1" x14ac:dyDescent="0.25">
      <c r="B182" s="20" t="s">
        <v>120</v>
      </c>
      <c r="C182" s="17" t="s">
        <v>91</v>
      </c>
      <c r="D182" s="16" t="s">
        <v>87</v>
      </c>
      <c r="E182" s="15">
        <v>0.5</v>
      </c>
      <c r="F182" s="41">
        <v>250</v>
      </c>
      <c r="G182" s="42">
        <f t="shared" si="17"/>
        <v>125</v>
      </c>
    </row>
    <row r="183" spans="2:7" ht="18.75" customHeight="1" x14ac:dyDescent="0.25">
      <c r="B183" s="20" t="s">
        <v>121</v>
      </c>
      <c r="C183" s="43" t="s">
        <v>191</v>
      </c>
      <c r="D183" s="16" t="s">
        <v>7</v>
      </c>
      <c r="E183" s="15">
        <v>2</v>
      </c>
      <c r="F183" s="41">
        <v>35</v>
      </c>
      <c r="G183" s="42">
        <f t="shared" si="17"/>
        <v>70</v>
      </c>
    </row>
    <row r="184" spans="2:7" ht="18.75" customHeight="1" x14ac:dyDescent="0.25">
      <c r="B184" s="20" t="s">
        <v>122</v>
      </c>
      <c r="C184" s="43" t="s">
        <v>188</v>
      </c>
      <c r="D184" s="16" t="s">
        <v>7</v>
      </c>
      <c r="E184" s="15">
        <v>1</v>
      </c>
      <c r="F184" s="44">
        <v>24</v>
      </c>
      <c r="G184" s="42">
        <f t="shared" si="17"/>
        <v>24</v>
      </c>
    </row>
    <row r="185" spans="2:7" ht="18.75" customHeight="1" x14ac:dyDescent="0.25">
      <c r="B185" s="20" t="s">
        <v>123</v>
      </c>
      <c r="C185" s="43" t="s">
        <v>189</v>
      </c>
      <c r="D185" s="16" t="s">
        <v>92</v>
      </c>
      <c r="E185" s="15">
        <v>1</v>
      </c>
      <c r="F185" s="41">
        <v>31.66</v>
      </c>
      <c r="G185" s="42">
        <f t="shared" si="17"/>
        <v>31.66</v>
      </c>
    </row>
    <row r="186" spans="2:7" ht="18.75" customHeight="1" x14ac:dyDescent="0.25">
      <c r="B186" s="20" t="s">
        <v>124</v>
      </c>
      <c r="C186" s="43" t="s">
        <v>190</v>
      </c>
      <c r="D186" s="16" t="s">
        <v>192</v>
      </c>
      <c r="E186" s="15">
        <v>1</v>
      </c>
      <c r="F186" s="41">
        <v>61</v>
      </c>
      <c r="G186" s="42">
        <f t="shared" si="17"/>
        <v>61</v>
      </c>
    </row>
    <row r="187" spans="2:7" ht="18.75" customHeight="1" x14ac:dyDescent="0.25">
      <c r="B187" s="56" t="s">
        <v>307</v>
      </c>
      <c r="C187" s="56"/>
      <c r="D187" s="56"/>
      <c r="E187" s="56"/>
      <c r="F187" s="56"/>
      <c r="G187" s="13">
        <f>SUM(G163:G186)</f>
        <v>1888.58</v>
      </c>
    </row>
    <row r="188" spans="2:7" ht="18.75" customHeight="1" x14ac:dyDescent="0.25">
      <c r="B188" s="18"/>
      <c r="C188" s="45"/>
      <c r="D188" s="18"/>
      <c r="E188" s="18"/>
      <c r="F188" s="18"/>
      <c r="G188" s="38"/>
    </row>
    <row r="189" spans="2:7" ht="18.75" customHeight="1" x14ac:dyDescent="0.25">
      <c r="B189" s="56" t="s">
        <v>296</v>
      </c>
      <c r="C189" s="56"/>
      <c r="D189" s="56"/>
      <c r="E189" s="56"/>
      <c r="F189" s="56"/>
      <c r="G189" s="56"/>
    </row>
    <row r="190" spans="2:7" ht="29.25" customHeight="1" x14ac:dyDescent="0.25">
      <c r="B190" s="56" t="s">
        <v>329</v>
      </c>
      <c r="C190" s="56"/>
      <c r="D190" s="56"/>
      <c r="E190" s="56"/>
      <c r="F190" s="56"/>
      <c r="G190" s="56"/>
    </row>
    <row r="191" spans="2:7" ht="25.5" customHeight="1" x14ac:dyDescent="0.25">
      <c r="B191" s="16" t="s">
        <v>282</v>
      </c>
      <c r="C191" s="16" t="s">
        <v>99</v>
      </c>
      <c r="D191" s="39" t="s">
        <v>96</v>
      </c>
      <c r="E191" s="39" t="s">
        <v>94</v>
      </c>
      <c r="F191" s="40" t="s">
        <v>93</v>
      </c>
      <c r="G191" s="39" t="s">
        <v>95</v>
      </c>
    </row>
    <row r="192" spans="2:7" ht="27.75" customHeight="1" x14ac:dyDescent="0.25">
      <c r="B192" s="20" t="s">
        <v>104</v>
      </c>
      <c r="C192" s="14" t="s">
        <v>328</v>
      </c>
      <c r="D192" s="16" t="s">
        <v>7</v>
      </c>
      <c r="E192" s="15">
        <v>1</v>
      </c>
      <c r="F192" s="15">
        <v>45</v>
      </c>
      <c r="G192" s="42">
        <f>E192*F192</f>
        <v>45</v>
      </c>
    </row>
    <row r="193" spans="2:7" ht="18.75" customHeight="1" x14ac:dyDescent="0.25">
      <c r="B193" s="20" t="s">
        <v>105</v>
      </c>
      <c r="C193" s="14" t="s">
        <v>100</v>
      </c>
      <c r="D193" s="16" t="s">
        <v>7</v>
      </c>
      <c r="E193" s="15">
        <v>1</v>
      </c>
      <c r="F193" s="15">
        <v>165</v>
      </c>
      <c r="G193" s="42">
        <f t="shared" ref="G193:G205" si="18">E193*F193</f>
        <v>165</v>
      </c>
    </row>
    <row r="194" spans="2:7" ht="18.75" customHeight="1" x14ac:dyDescent="0.25">
      <c r="B194" s="20" t="s">
        <v>106</v>
      </c>
      <c r="C194" s="14" t="s">
        <v>326</v>
      </c>
      <c r="D194" s="16" t="s">
        <v>327</v>
      </c>
      <c r="E194" s="15">
        <v>3</v>
      </c>
      <c r="F194" s="15">
        <v>131</v>
      </c>
      <c r="G194" s="42">
        <f t="shared" si="18"/>
        <v>393</v>
      </c>
    </row>
    <row r="195" spans="2:7" ht="18.75" customHeight="1" x14ac:dyDescent="0.25">
      <c r="B195" s="20" t="s">
        <v>107</v>
      </c>
      <c r="C195" s="17" t="s">
        <v>297</v>
      </c>
      <c r="D195" s="16" t="s">
        <v>7</v>
      </c>
      <c r="E195" s="15">
        <v>1</v>
      </c>
      <c r="F195" s="41">
        <v>6.2</v>
      </c>
      <c r="G195" s="42">
        <f t="shared" si="18"/>
        <v>6.2</v>
      </c>
    </row>
    <row r="196" spans="2:7" ht="18.75" customHeight="1" x14ac:dyDescent="0.25">
      <c r="B196" s="20" t="s">
        <v>108</v>
      </c>
      <c r="C196" s="17" t="s">
        <v>298</v>
      </c>
      <c r="D196" s="16" t="s">
        <v>7</v>
      </c>
      <c r="E196" s="15">
        <v>20</v>
      </c>
      <c r="F196" s="41">
        <v>7.9</v>
      </c>
      <c r="G196" s="42">
        <f t="shared" si="18"/>
        <v>158</v>
      </c>
    </row>
    <row r="197" spans="2:7" ht="18.75" customHeight="1" x14ac:dyDescent="0.25">
      <c r="B197" s="20" t="s">
        <v>109</v>
      </c>
      <c r="C197" s="17" t="s">
        <v>299</v>
      </c>
      <c r="D197" s="16" t="s">
        <v>7</v>
      </c>
      <c r="E197" s="15">
        <v>1</v>
      </c>
      <c r="F197" s="15">
        <v>222</v>
      </c>
      <c r="G197" s="42">
        <f t="shared" si="18"/>
        <v>222</v>
      </c>
    </row>
    <row r="198" spans="2:7" ht="18.75" customHeight="1" x14ac:dyDescent="0.25">
      <c r="B198" s="20" t="s">
        <v>110</v>
      </c>
      <c r="C198" s="17" t="s">
        <v>300</v>
      </c>
      <c r="D198" s="16" t="s">
        <v>186</v>
      </c>
      <c r="E198" s="15">
        <v>1</v>
      </c>
      <c r="F198" s="15">
        <v>25</v>
      </c>
      <c r="G198" s="42">
        <f t="shared" si="18"/>
        <v>25</v>
      </c>
    </row>
    <row r="199" spans="2:7" ht="18.75" customHeight="1" x14ac:dyDescent="0.25">
      <c r="B199" s="20" t="s">
        <v>111</v>
      </c>
      <c r="C199" s="17" t="s">
        <v>301</v>
      </c>
      <c r="D199" s="16" t="s">
        <v>186</v>
      </c>
      <c r="E199" s="15">
        <v>1</v>
      </c>
      <c r="F199" s="15">
        <v>149</v>
      </c>
      <c r="G199" s="42">
        <f t="shared" si="18"/>
        <v>149</v>
      </c>
    </row>
    <row r="200" spans="2:7" ht="18.75" customHeight="1" x14ac:dyDescent="0.25">
      <c r="B200" s="20" t="s">
        <v>112</v>
      </c>
      <c r="C200" s="17" t="s">
        <v>302</v>
      </c>
      <c r="D200" s="16" t="s">
        <v>7</v>
      </c>
      <c r="E200" s="15">
        <v>1</v>
      </c>
      <c r="F200" s="15">
        <v>63.75</v>
      </c>
      <c r="G200" s="42">
        <f t="shared" si="18"/>
        <v>63.75</v>
      </c>
    </row>
    <row r="201" spans="2:7" ht="18.75" customHeight="1" x14ac:dyDescent="0.25">
      <c r="B201" s="20" t="s">
        <v>113</v>
      </c>
      <c r="C201" s="17" t="s">
        <v>303</v>
      </c>
      <c r="D201" s="16" t="s">
        <v>7</v>
      </c>
      <c r="E201" s="15">
        <v>7</v>
      </c>
      <c r="F201" s="15">
        <v>79</v>
      </c>
      <c r="G201" s="42">
        <f t="shared" si="18"/>
        <v>553</v>
      </c>
    </row>
    <row r="202" spans="2:7" ht="18.75" customHeight="1" x14ac:dyDescent="0.25">
      <c r="B202" s="20" t="s">
        <v>322</v>
      </c>
      <c r="C202" s="17" t="s">
        <v>187</v>
      </c>
      <c r="D202" s="16" t="s">
        <v>7</v>
      </c>
      <c r="E202" s="15">
        <v>1</v>
      </c>
      <c r="F202" s="41">
        <v>6.2</v>
      </c>
      <c r="G202" s="42">
        <f t="shared" si="18"/>
        <v>6.2</v>
      </c>
    </row>
    <row r="203" spans="2:7" ht="18.75" customHeight="1" x14ac:dyDescent="0.25">
      <c r="B203" s="20" t="s">
        <v>323</v>
      </c>
      <c r="C203" s="17" t="s">
        <v>304</v>
      </c>
      <c r="D203" s="16" t="s">
        <v>7</v>
      </c>
      <c r="E203" s="15">
        <v>1</v>
      </c>
      <c r="F203" s="15">
        <v>70</v>
      </c>
      <c r="G203" s="42">
        <f t="shared" si="18"/>
        <v>70</v>
      </c>
    </row>
    <row r="204" spans="2:7" ht="18.75" customHeight="1" x14ac:dyDescent="0.25">
      <c r="B204" s="20" t="s">
        <v>324</v>
      </c>
      <c r="C204" s="17" t="s">
        <v>305</v>
      </c>
      <c r="D204" s="16" t="s">
        <v>7</v>
      </c>
      <c r="E204" s="15">
        <v>10</v>
      </c>
      <c r="F204" s="15">
        <v>4</v>
      </c>
      <c r="G204" s="42">
        <f t="shared" si="18"/>
        <v>40</v>
      </c>
    </row>
    <row r="205" spans="2:7" ht="18.75" customHeight="1" x14ac:dyDescent="0.25">
      <c r="B205" s="20" t="s">
        <v>114</v>
      </c>
      <c r="C205" s="17" t="s">
        <v>306</v>
      </c>
      <c r="D205" s="16" t="s">
        <v>7</v>
      </c>
      <c r="E205" s="15">
        <v>3</v>
      </c>
      <c r="F205" s="15">
        <v>192</v>
      </c>
      <c r="G205" s="42">
        <f t="shared" si="18"/>
        <v>576</v>
      </c>
    </row>
    <row r="206" spans="2:7" ht="18.75" customHeight="1" x14ac:dyDescent="0.25">
      <c r="B206" s="60" t="s">
        <v>307</v>
      </c>
      <c r="C206" s="60"/>
      <c r="D206" s="60"/>
      <c r="E206" s="60"/>
      <c r="F206" s="60"/>
      <c r="G206" s="13">
        <f>SUM(G192:G205)</f>
        <v>2472.15</v>
      </c>
    </row>
    <row r="207" spans="2:7" ht="18.75" customHeight="1" x14ac:dyDescent="0.25">
      <c r="B207" s="60" t="s">
        <v>308</v>
      </c>
      <c r="C207" s="60"/>
      <c r="D207" s="60"/>
      <c r="E207" s="60"/>
      <c r="F207" s="60"/>
      <c r="G207" s="13">
        <f>G206/6</f>
        <v>412.02500000000003</v>
      </c>
    </row>
    <row r="208" spans="2:7" ht="18.75" customHeight="1" x14ac:dyDescent="0.25">
      <c r="B208" s="37"/>
      <c r="C208" s="37"/>
      <c r="D208" s="37"/>
      <c r="E208" s="37"/>
      <c r="F208" s="37"/>
      <c r="G208" s="38"/>
    </row>
    <row r="209" spans="2:8" ht="15.75" x14ac:dyDescent="0.25">
      <c r="B209" s="57" t="s">
        <v>101</v>
      </c>
      <c r="C209" s="58"/>
      <c r="D209" s="58"/>
      <c r="E209" s="58"/>
      <c r="F209" s="59"/>
      <c r="G209" s="54">
        <f>G207+G187+G158</f>
        <v>9611.8090000000011</v>
      </c>
      <c r="H209" s="10"/>
    </row>
    <row r="210" spans="2:8" ht="15.75" x14ac:dyDescent="0.25">
      <c r="B210" s="46"/>
      <c r="C210" s="47"/>
      <c r="D210" s="48"/>
      <c r="E210" s="48"/>
      <c r="F210" s="49"/>
      <c r="G210" s="50"/>
    </row>
    <row r="211" spans="2:8" ht="15.75" x14ac:dyDescent="0.25">
      <c r="B211" s="11" t="s">
        <v>102</v>
      </c>
      <c r="C211" s="51"/>
      <c r="D211" s="52"/>
      <c r="E211" s="52"/>
      <c r="F211" s="53" t="s">
        <v>193</v>
      </c>
      <c r="G211" s="50"/>
    </row>
  </sheetData>
  <mergeCells count="31">
    <mergeCell ref="B189:G189"/>
    <mergeCell ref="B160:G160"/>
    <mergeCell ref="B161:G161"/>
    <mergeCell ref="D1:G1"/>
    <mergeCell ref="B115:G115"/>
    <mergeCell ref="B2:G2"/>
    <mergeCell ref="B187:F187"/>
    <mergeCell ref="B86:G86"/>
    <mergeCell ref="B94:G94"/>
    <mergeCell ref="B101:G101"/>
    <mergeCell ref="B155:G155"/>
    <mergeCell ref="B104:G104"/>
    <mergeCell ref="B109:G109"/>
    <mergeCell ref="B119:G119"/>
    <mergeCell ref="B151:G151"/>
    <mergeCell ref="B190:G190"/>
    <mergeCell ref="B209:F209"/>
    <mergeCell ref="B158:F158"/>
    <mergeCell ref="B4:G4"/>
    <mergeCell ref="B12:G12"/>
    <mergeCell ref="B32:G32"/>
    <mergeCell ref="B153:G153"/>
    <mergeCell ref="B41:G41"/>
    <mergeCell ref="B45:G45"/>
    <mergeCell ref="B57:G57"/>
    <mergeCell ref="B62:G62"/>
    <mergeCell ref="B68:G68"/>
    <mergeCell ref="B77:G77"/>
    <mergeCell ref="B82:G82"/>
    <mergeCell ref="B207:F207"/>
    <mergeCell ref="B206:F206"/>
  </mergeCells>
  <pageMargins left="0.75" right="0.75" top="1" bottom="1" header="0.5" footer="0.5"/>
  <pageSetup paperSize="9" fitToHeight="0" orientation="portrait" r:id="rId1"/>
  <rowBreaks count="1" manualBreakCount="1">
    <brk id="16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заказа 2019</vt:lpstr>
      <vt:lpstr>'Лист заказа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Пользователь Windows</cp:lastModifiedBy>
  <cp:lastPrinted>2019-10-18T08:56:33Z</cp:lastPrinted>
  <dcterms:created xsi:type="dcterms:W3CDTF">2017-04-23T02:21:14Z</dcterms:created>
  <dcterms:modified xsi:type="dcterms:W3CDTF">2019-10-29T01:39:52Z</dcterms:modified>
</cp:coreProperties>
</file>